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rize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  <sheet name="SO 112" sheetId="3" r:id="rId3"/>
    <sheet name="SO 113" sheetId="4" r:id="rId4"/>
    <sheet name="SO 180_SO 180.1" sheetId="5" r:id="rId5"/>
    <sheet name="SO 180_SO 180.12" sheetId="6" r:id="rId6"/>
    <sheet name="SO 180_SO 180.13" sheetId="7" r:id="rId7"/>
    <sheet name="VON" sheetId="8" r:id="rId8"/>
  </sheets>
  <definedNames/>
  <calcPr/>
  <webPublishing/>
</workbook>
</file>

<file path=xl/sharedStrings.xml><?xml version="1.0" encoding="utf-8"?>
<sst xmlns="http://schemas.openxmlformats.org/spreadsheetml/2006/main" count="2714" uniqueCount="546">
  <si>
    <t>Rekapitulace ceny</t>
  </si>
  <si>
    <t>Stavba: 3173/08 - II/126 - Propojení D1 se sil. I/2 akt. PD - údržba - DI č.24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</si>
  <si>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</si>
  <si>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</si>
  <si>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</si>
  <si>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</si>
  <si>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</si>
  <si>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</si>
  <si>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</si>
  <si>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</si>
  <si>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</si>
  <si>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</si>
  <si>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</si>
  <si>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</si>
  <si>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3173/08</t>
  </si>
  <si>
    <t>II/126 - Propojení D1 se sil. I/2 akt. PD - údržba - DI č.24</t>
  </si>
  <si>
    <t>O</t>
  </si>
  <si>
    <t>Rozpočet:</t>
  </si>
  <si>
    <t>0,00</t>
  </si>
  <si>
    <t>15,00</t>
  </si>
  <si>
    <t>21,00</t>
  </si>
  <si>
    <t>3</t>
  </si>
  <si>
    <t>2</t>
  </si>
  <si>
    <t>SO 101</t>
  </si>
  <si>
    <t>Komunikace a odvodnění Soutice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</si>
  <si>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</si>
  <si>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</si>
  <si>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</si>
  <si>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</si>
  <si>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</si>
  <si>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</si>
  <si>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</si>
  <si>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</si>
  <si>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</si>
  <si>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</si>
  <si>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</si>
  <si>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</si>
  <si>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</si>
  <si>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</si>
  <si>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</si>
  <si>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</si>
  <si>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</si>
  <si>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</si>
  <si>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</si>
  <si>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</si>
  <si>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</si>
  <si>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</si>
  <si>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014102</t>
  </si>
  <si>
    <t/>
  </si>
  <si>
    <t>POPLATKY ZA SKLÁDKU</t>
  </si>
  <si>
    <t>T</t>
  </si>
  <si>
    <t>2024_OTSKP</t>
  </si>
  <si>
    <t>PP</t>
  </si>
  <si>
    <t>VV</t>
  </si>
  <si>
    <t>pol. 11313...vybouraný asfaltový materiál (kusový, z odbourání krajů) bez PAU - 1,0 m3 * 2,4 t/m3=2,400 [A]</t>
  </si>
  <si>
    <t>TS</t>
  </si>
  <si>
    <t>zahrnuje veškeré poplatky provozovateli skládky související s uložením odpadu na skládce.</t>
  </si>
  <si>
    <t>R</t>
  </si>
  <si>
    <t>ULOŽENÍ ODPADU ZE STAVBY NA SKLÁDKU S OPRÁVNĚNÍM K OPĚTOVNÉMU VYUŽITÍ - RECYKLAČNÍ STŘEDISKO</t>
  </si>
  <si>
    <t>17 01 01 - BETON z vybouraných konstrukcí 
17 09 04 - Směsné stavební a demoliční odpady 
pol. 96715...vybouraný beton - 10 m3 * 2,4 t/m3 =24,000 [A]</t>
  </si>
  <si>
    <t>Položka zahrnuje: 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</si>
  <si>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014103</t>
  </si>
  <si>
    <t>nepotřebný výkopek - zemina, drny, kamení - nevhodný materiál pro další použí na této stavbě</t>
  </si>
  <si>
    <t>17 05 04 - Zemina a kamení neuvedené pod číslem 17 05 03 
pol. 12273...odkopávky:   260,955 m3 * 2,0 t/m3=521,910 [A] 
pol. 12931...zemina z čištění příkopů:   296,610 m * 0,2 m2 * 2,0 t/m3*0,9=106,780 [B] 
pol. 11332...vybouraný podklad z kameniva:   4,500 m3 * 2,0 t/m3=9,000 [C] 
Celkem: A+B+C=637,690 [D]</t>
  </si>
  <si>
    <t>015190</t>
  </si>
  <si>
    <t>POPLATKY ZA LIKVIDACI ODPADŮ NEKONTAMINOVANÝCH - 17 02 03  PLASTY</t>
  </si>
  <si>
    <t>912283...směmrové sloupky:   14 ks * 1,5 kg /1000 =0,021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</si>
  <si>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</si>
  <si>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015510</t>
  </si>
  <si>
    <t>K</t>
  </si>
  <si>
    <t>POPLATKY ZA LIKVIDACI ODPADŮ NEBEZPEČNÝCH - 17 05 07*  LOKÁLNĚ ZNEČIŠTĚNÝ ŠTĚRK A ZEMINA</t>
  </si>
  <si>
    <t>pol. 12931...zemina z čištění příkopů:   296,610 m * 0,2 m2 * 2,0 t/m3*0,1=11,864 [A]</t>
  </si>
  <si>
    <t>Zemní práce</t>
  </si>
  <si>
    <t>11120</t>
  </si>
  <si>
    <t>ODSTRANĚNÍ KŘOVIN</t>
  </si>
  <si>
    <t>M2</t>
  </si>
  <si>
    <t>vč. likvidace dřevní hmoty 
POZN.: Zhotovitel bude nakládat s odpadem, který vznikl v této položce v souladu s podmínkami uvedenými ve Směrnicích Zadavatele 
(R-Sm-16, R-Sm-42)</t>
  </si>
  <si>
    <t>lokální nálet na svazích a v příkopech silničního tělesa: 10=10,000 [A]</t>
  </si>
  <si>
    <t>odstranění křovin a stromů do průměru 200 mm 
doprava dřevin bez ohledu na vzdálenost 
spálení na hromadách nebo štěpkování</t>
  </si>
  <si>
    <t>7</t>
  </si>
  <si>
    <t>11313</t>
  </si>
  <si>
    <t>ODSTRANĚNÍ KRYTU ZPEVNĚNÝCH PLOCH S ASFALTOVÝM POJIVEM</t>
  </si>
  <si>
    <t>M3</t>
  </si>
  <si>
    <t>vč. odvozu a uložení na trvalou skládku</t>
  </si>
  <si>
    <t>vybourání asfaltových vrstev v rozjezdech cest 1,000 m3=1,000 [A] (klasifikace ZAS-T1)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</si>
  <si>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</si>
  <si>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8</t>
  </si>
  <si>
    <t>11332</t>
  </si>
  <si>
    <t>ODSTRANĚNÍ PODKLADŮ ZPEVNĚNÝCH PLOCH Z KAMENIVA NESTMELENÉHO</t>
  </si>
  <si>
    <t>vč. odvozu a uložení na recyklační středisko</t>
  </si>
  <si>
    <t>4,500=4,500 [A]</t>
  </si>
  <si>
    <t>11372</t>
  </si>
  <si>
    <t>B</t>
  </si>
  <si>
    <t>FRÉZOVÁNÍ ZPEVNĚNÝCH PLOCH ASFALTOVÝCH</t>
  </si>
  <si>
    <t>vč. odvozu a uskladnění 
POZN.: podléhá povinnému odkupu dle aktuální směrnice Zadavatele č. R-Sm-16 
Materiál není odpadem! 
POZN.: Rozsah druhotného frézování bude odsouhlasen objednatelem a TDI !</t>
  </si>
  <si>
    <t>Druhotné frézování tl. 60 mm (klasifikace ZAS-T1): 627,726 * 0,06=37,664 [A]</t>
  </si>
  <si>
    <t>12110</t>
  </si>
  <si>
    <t>SEJMUTÍ ORNICE NEBO LESNÍ PŮDY</t>
  </si>
  <si>
    <t>vč. odvozu na meziskládku dle dispozic zhotovitele</t>
  </si>
  <si>
    <t>Sejmutí humózní vrstvy v tloušťce 0,1 m: 1319,138*0,1=131,914 [A]</t>
  </si>
  <si>
    <t>položka zahrnuje sejmutí ornice bez ohledu na tloušťku vrstvy a její vodorovnou dopravu  
nezahrnuje uložení na trvalou skládku</t>
  </si>
  <si>
    <t>12273</t>
  </si>
  <si>
    <t>ODKOPÁVKY A PROKOPÁVKY OBECNÉ TŘ. I</t>
  </si>
  <si>
    <t>vč. odvozu na recyklační středisko 
POZN.: Možnost použití vytěžených materiálů zpět do konstrukce posoudí odpovědný geotechnik v průběhu provádění stavební činnosti dle konkrétních podmínek na stavbě.</t>
  </si>
  <si>
    <t>260,955=260,955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</si>
  <si>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</si>
  <si>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</si>
  <si>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12573</t>
  </si>
  <si>
    <t>VYKOPÁVKY ZE ZEMNÍKŮ A SKLÁDEK TŘ. I</t>
  </si>
  <si>
    <t>vč. dovozu z meziskládky dle dispozic zhotovitele 
POZN.: Předpoklad využití 100% sejmuté humózní vrstvy</t>
  </si>
  <si>
    <t>Potřeba ornice - 1319,138 * 0,1=131,914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</si>
  <si>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</si>
  <si>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</t>
  </si>
  <si>
    <t>12931</t>
  </si>
  <si>
    <t>ČIŠTĚNÍ PŘÍKOPŮ OD NÁNOSU DO 0,25M3/M</t>
  </si>
  <si>
    <t>M</t>
  </si>
  <si>
    <t>vč. odvozu a uložení na recyklační středisko / trvalou skládku dle dispozic zhotovitele</t>
  </si>
  <si>
    <t>rozsah čištění = 0,2 m3/m 
296,610=296,610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</si>
  <si>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</si>
  <si>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14</t>
  </si>
  <si>
    <t>17120</t>
  </si>
  <si>
    <t>ULOŽENÍ SYPANINY DO NÁSYPŮ A NA SKLÁDKY BEZ ZHUTNĚNÍ</t>
  </si>
  <si>
    <t>Odkopávky - 260,955=260,955 [A] 
zemina z čištění příkopů - 296,610 m * 0,2 m2 =59,322 [B] 
Ornice - 131,191=131,191 [C] 
Celkem: A+B+C=451,468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</si>
  <si>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</si>
  <si>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</si>
  <si>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17380</t>
  </si>
  <si>
    <t>ZEMNÍ KRAJNICE A DOSYPÁVKY Z NAKUPOVANÝCH MATERIÁLŮ</t>
  </si>
  <si>
    <t>Předpoklad 100% nakupovaný materiál 
POZN.: Možnost použití vytěžených materiálů zpět do konstrukce násypů a dosypávek posoudí odpovědný geotechnik v průběhu provádění stavební činnosti dle konkrétních podmínek na stavbě.</t>
  </si>
  <si>
    <t>68,621=68,621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</si>
  <si>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</si>
  <si>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16</t>
  </si>
  <si>
    <t>17481</t>
  </si>
  <si>
    <t>ZÁSYP JAM A RÝH Z NAKUPOVANÝCH MATERIÁLŮ</t>
  </si>
  <si>
    <t>Sjezdy: 14,0=14,000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</si>
  <si>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</si>
  <si>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</t>
  </si>
  <si>
    <t>18110</t>
  </si>
  <si>
    <t>ÚPRAVA PLÁNĚ SE ZHUTNĚNÍM V HORNINĚ TŘ. I</t>
  </si>
  <si>
    <t>65,0=65,000 [A]</t>
  </si>
  <si>
    <t>položka zahrnuje úpravu pláně včetně vyrovnání výškových rozdílů. Míru zhutnění určuje projekt.</t>
  </si>
  <si>
    <t>18</t>
  </si>
  <si>
    <t>18130</t>
  </si>
  <si>
    <t>ÚPRAVA PLÁNĚ BEZ ZHUTNĚNÍ</t>
  </si>
  <si>
    <t>Ohumusování v tl. 0,1 m - příprava plochy ( svahování, vyrovnání): 1319,138 =1 319,138 [A]</t>
  </si>
  <si>
    <t>položka zahrnuje úpravu pláně včetně vyrovnání výškových rozdílů</t>
  </si>
  <si>
    <t>19</t>
  </si>
  <si>
    <t>18221</t>
  </si>
  <si>
    <t>ROZPROSTŘENÍ ORNICE VE SVAHU V TL DO 0,10M</t>
  </si>
  <si>
    <t>převažující svah - přilehlé plochy, příkopy</t>
  </si>
  <si>
    <t>Vrstva pro zatravnění tl. 0,1 m: 1319,138=1 319,138 [A]</t>
  </si>
  <si>
    <t>položka zahrnuje:  
nutné přemístění ornice z dočasných skládek vzdálených do 50m  
rozprostření ornice v předepsané tloušťce ve svahu přes 1:5</t>
  </si>
  <si>
    <t>20</t>
  </si>
  <si>
    <t>18242</t>
  </si>
  <si>
    <t>ZALOŽENÍ TRÁVNÍKU HYDROOSEVEM NA ORNICI</t>
  </si>
  <si>
    <t>Položka zahrnuje:  
- dodání předepsané travní směsi, hydroosev na ornici, zalévání, první pokosení, to vše bez ohledu na sklon terénu  
Položka nezahrnuje:  
- x</t>
  </si>
  <si>
    <t>21</t>
  </si>
  <si>
    <t>18247</t>
  </si>
  <si>
    <t>OŠETŘOVÁNÍ TRÁVNÍKU</t>
  </si>
  <si>
    <t>Péče o zatravněné plochy do předání správci: 1319,138 m2=1 319,138 [A]</t>
  </si>
  <si>
    <t>Zahrnuje pokosení se shrabáním, naložení shrabků na dopravní prostředek, s odvozem a se složením, to vše bez ohledu na sklon terénu 
zahrnuje nutné zalití a hnojení</t>
  </si>
  <si>
    <t>Vodorovné konstrukce</t>
  </si>
  <si>
    <t>22</t>
  </si>
  <si>
    <t>45131A</t>
  </si>
  <si>
    <t>PODKLADNÍ A VÝPLŇOVÉ VRSTVY Z PROSTÉHO BETONU C20/25</t>
  </si>
  <si>
    <t>Sjezdy - podklad pod dlažbu z lomového kamene tl. 0,2 m: 29,0*0,2=5,800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</si>
  <si>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</si>
  <si>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23</t>
  </si>
  <si>
    <t>465512</t>
  </si>
  <si>
    <t>DLAŽBY Z LOMOVÉHO KAMENE NA MC</t>
  </si>
  <si>
    <t>Sjezdy tl. 0,2 m, vč. vyspárování: 29,0*0,2=5,800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</si>
  <si>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</si>
  <si>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</si>
  <si>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24</t>
  </si>
  <si>
    <t>56332</t>
  </si>
  <si>
    <t>VOZOVKOVÉ VRSTVY ZE ŠTĚRKODRTI TL. DO 100MM</t>
  </si>
  <si>
    <t>Rozjezdy nezpevněných polních cest - ŠDB 0/32 tl. 100 mm: 45,0=45,000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</si>
  <si>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</si>
  <si>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25</t>
  </si>
  <si>
    <t>56334</t>
  </si>
  <si>
    <t>VOZOVKOVÉ VRSTVY ZE ŠTĚRKODRTI TL. DO 200MM</t>
  </si>
  <si>
    <t>Sjezdy - ŠDB 0/32 tl. 200 mm: 20=20,000 [A]</t>
  </si>
  <si>
    <t>26</t>
  </si>
  <si>
    <t>56363</t>
  </si>
  <si>
    <t>VOZOVKOVÉ VRSTVY Z RECYKLOVANÉHO MATERIÁLU TL DO 150MM</t>
  </si>
  <si>
    <t>R-mat tl. 120 mm: 
Sjezdy - 20=20,000 [A] 
Rozjezdy cest - 45=45,000 [B] 
Celkem: A+B=65,000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</si>
  <si>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</si>
  <si>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27</t>
  </si>
  <si>
    <t>56962</t>
  </si>
  <si>
    <t>ZPEVNĚNÍ KRAJNIC Z RECYKLOVANÉHO MATERIÁLU TL DO 100MM</t>
  </si>
  <si>
    <t>Recyklát 0/22 tl. 100 mm: 666,0=666,000 [A]</t>
  </si>
  <si>
    <t>28</t>
  </si>
  <si>
    <t>572113</t>
  </si>
  <si>
    <t>INFILTRAČNÍ POSTŘIK Z EMULZE DO 0,5KG/M2</t>
  </si>
  <si>
    <t>PI-C v mn. 0,45 kg/m2 
Postřiky jsou uváděny v množství zbytkového pojiva po vyštěpení</t>
  </si>
  <si>
    <t>45=45,000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</si>
  <si>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</si>
  <si>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29</t>
  </si>
  <si>
    <t>572213</t>
  </si>
  <si>
    <t>SPOJOVACÍ POSTŘIK Z EMULZE DO 0,5KG/M2</t>
  </si>
  <si>
    <t>PS-C v mn. 0,35 kg/m2 
Postřiky jsou uváděny v množství zbytkového pojiva po vyštěpení</t>
  </si>
  <si>
    <t>4913,245=4 913,245 [A]</t>
  </si>
  <si>
    <t>30</t>
  </si>
  <si>
    <t>572541</t>
  </si>
  <si>
    <t>JEDNOVRSTVÝ ASFALTOVÝ NÁTĚR DO 2,0KG/M2 S DVOJITÝM PODRCENÍM</t>
  </si>
  <si>
    <t>Sjezdy 
20,0=20,000 [A]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</si>
  <si>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</si>
  <si>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31</t>
  </si>
  <si>
    <t>574A04</t>
  </si>
  <si>
    <t>ASFALTOVÝ BETON PRO OBRUSNÉ VRSTVY ACO 11+</t>
  </si>
  <si>
    <t>POZN.: Fakturace bude probíhat na základě skutečnosti. Pro fakturaci bude provedeno přesné zaměření každé asfaltové vrstvy zvlášť (včetně tloušťky) v souladu s TKP 1.</t>
  </si>
  <si>
    <t>ACO 11+, tl. 50 mm 
4240,520 m2 * 0,05 m =212,026 [A]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</si>
  <si>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</si>
  <si>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32</t>
  </si>
  <si>
    <t>574E07</t>
  </si>
  <si>
    <t>ASFALTOVÝ BETON PRO PODKLADNÍ VRSTVY ACP 22+, 22S</t>
  </si>
  <si>
    <t>ACP 22+ tl. 60 mm (druhotné vyplnění po odfrézování)...627,726 m2 * 0,06 m =37,664 [A] 
ACP 22+ tl. 60 mm (rozjezd polní cesty)...45,0 m2 * 0,06 m =2,700 [B] 
Celkem: A+B=40,364 [C]</t>
  </si>
  <si>
    <t>33</t>
  </si>
  <si>
    <t>57621</t>
  </si>
  <si>
    <t>POSYP KAMENIVEM DRCENÝM 5KG/M2</t>
  </si>
  <si>
    <t>- dodání kameniva předepsané kvality a zrnitosti  
- posyp předepsaným množstvím</t>
  </si>
  <si>
    <t>34</t>
  </si>
  <si>
    <t>58910</t>
  </si>
  <si>
    <t>VÝPLŇ SPAR ASFALTEM</t>
  </si>
  <si>
    <t>výplň po řezání podélných a příčných spar, u vpustí, poklopů, obrubníků a na přechodu materiálů: 680=680,000 [A]</t>
  </si>
  <si>
    <t>položka zahrnuje:  
- dodávku předepsaného materiálu  
- vyčištění a výplň spar tímto materiálem</t>
  </si>
  <si>
    <t>Ostatní konstrukce a práce</t>
  </si>
  <si>
    <t>35</t>
  </si>
  <si>
    <t>91228</t>
  </si>
  <si>
    <t>SMĚROVÉ SLOUPKY Z PLAST HMOT VČETNĚ ODRAZNÉHO PÁSKU</t>
  </si>
  <si>
    <t>KUS</t>
  </si>
  <si>
    <t>Z 11a, Z 11b - 46=46,000 [A] 
Z 11c, Z 11d - 2=2,000 [B] 
Celkem: A+B=48,000 [C]</t>
  </si>
  <si>
    <t>položka zahrnuje:  
- dodání a osazení sloupku včetně nutných zemních prací  
- vnitrostaveništní a mimostaveništní doprava  
- odrazky plastové nebo z retroreflexní fólie</t>
  </si>
  <si>
    <t>36</t>
  </si>
  <si>
    <t>912283</t>
  </si>
  <si>
    <t>SMĚROVÉ SLOUPKY Z PLAST HMOT - DEMONTÁŽ A ODVOZ</t>
  </si>
  <si>
    <t>14=14,000 [A]</t>
  </si>
  <si>
    <t>položka zahrnuje demontáž stávajícího sloupku, jeho odvoz do skladu nebo na skládku</t>
  </si>
  <si>
    <t>37</t>
  </si>
  <si>
    <t>914131</t>
  </si>
  <si>
    <t>DOPRAVNÍ ZNAČKY ZÁKLADNÍ VELIKOSTI OCELOVÉ FÓLIE TŘ 2 - DODÁVKA A MONTÁŽ</t>
  </si>
  <si>
    <t>pozink, střední (základní) velikost</t>
  </si>
  <si>
    <t>B20a - 1=1,000 [A] 
P1 - 1=1,000 [B] 
Celkem: A+B=2,000 [C]</t>
  </si>
  <si>
    <t>položka zahrnuje:  
- dodávku a montáž značek v požadovaném provedení</t>
  </si>
  <si>
    <t>38</t>
  </si>
  <si>
    <t>914133</t>
  </si>
  <si>
    <t>DOPRAVNÍ ZNAČKY ZÁKLADNÍ VELIKOSTI OCELOVÉ FÓLIE TŘ 2 - DEMONTÁŽ</t>
  </si>
  <si>
    <t>vč. odvozu a likvidace 
POZN.: Zhotovitel bude nakládat s odpadem, který vznikl v této položce v souladu s podmínkami uvedenými ve Směrnicích Zadavatele 
(R-Sm-16, R-Sm-42)</t>
  </si>
  <si>
    <t>B20a - 1=1,000 [A] 
E2b - 1=1,000 [B] 
P1 - 1=1,000 [C] 
Celkem: A+B+C=3,000 [D]</t>
  </si>
  <si>
    <t>Položka zahrnuje odstranění, demontáž a odklizení materiálu s odvozem na předepsané místo</t>
  </si>
  <si>
    <t>39</t>
  </si>
  <si>
    <t>914921</t>
  </si>
  <si>
    <t>SLOUPKY A STOJKY DOPRAVNÍCH ZNAČEK Z OCEL TRUBEK DO PATKY - DODÁVKA A MONTÁŽ</t>
  </si>
  <si>
    <t>D 70 mm, pozink</t>
  </si>
  <si>
    <t>položka zahrnuje:  
- sloupky a upevňovací zařízení včetně jejich osazení (betonová patka, zemní práce)</t>
  </si>
  <si>
    <t>40</t>
  </si>
  <si>
    <t>914923</t>
  </si>
  <si>
    <t>SLOUPKY A STOJKY DZ Z OCEL TRUBEK DO PATKY DEMONTÁŽ</t>
  </si>
  <si>
    <t>41</t>
  </si>
  <si>
    <t>915111</t>
  </si>
  <si>
    <t>VODOROVNÉ DOPRAVNÍ ZNAČENÍ BARVOU HLADKÉ - DODÁVKA A POKLÁDKA</t>
  </si>
  <si>
    <t>1. fáze VDZ, vč. předznačení (vč. příp. vyznačení operativního místa pro realizaci VDZ za provozu, dle TP 66)</t>
  </si>
  <si>
    <t>V1a (0,125) - 44,4 m2=44,400 [A] 
V2b (0,125) - 26,2 m2=26,200 [B] 
V4 (0,25) - 333 m2=333,000 [C] 
Celkem: A+B+C=403,600 [D]</t>
  </si>
  <si>
    <t>položka zahrnuje:  
- dodání a pokládku nátěrového materiálu (měří se pouze natíraná plocha)  
- předznačení a reflexní úpravu</t>
  </si>
  <si>
    <t>42</t>
  </si>
  <si>
    <t>915211</t>
  </si>
  <si>
    <t>VODOROVNÉ DOPRAVNÍ ZNAČENÍ PLASTEM HLADKÉ - DODÁVKA A POKLÁDKA</t>
  </si>
  <si>
    <t>2. fáze VDZ (vč. příp. vyznačení operativního místa pro realizaci VDZ za provozu, dle TP 66)</t>
  </si>
  <si>
    <t>43</t>
  </si>
  <si>
    <t>9183B3</t>
  </si>
  <si>
    <t>PROPUSTY Z TRUB DN 400MM PLASTOVÝCH</t>
  </si>
  <si>
    <t>Korug. PP-B Trouby, DN 400, SN 12, vč. šikmého seříznutí potrubí na vtoku a výtoku</t>
  </si>
  <si>
    <t>Sjezdy: 8+10=18,000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</si>
  <si>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</si>
  <si>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44</t>
  </si>
  <si>
    <t>919113</t>
  </si>
  <si>
    <t>ŘEZÁNÍ ASFALTOVÉHO KRYTU VOZOVEK TL DO 150MM</t>
  </si>
  <si>
    <t>řezání podélných a příčných spar, u vpustí, poklopů, obrubníků a na přechodu materiálů: 680=680,000 [A]</t>
  </si>
  <si>
    <t>položka zahrnuje řezání vozovkové vrstvy v předepsané tloušťce, včetně spotřeby vody</t>
  </si>
  <si>
    <t>45</t>
  </si>
  <si>
    <t>96715</t>
  </si>
  <si>
    <t>VYBOURÁNÍ ČÁSTÍ KONSTRUKCÍ BETON</t>
  </si>
  <si>
    <t>Sjezdy 
10,0=10,000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</si>
  <si>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</si>
  <si>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112</t>
  </si>
  <si>
    <t>Komunikace a odvodnění km 31,520 - km 35,474</t>
  </si>
  <si>
    <t>pol. 11313...vybouraný asfaltový materiál (kusový, z odbourání krajů) bez PAU - 35,850 m3 * 2,4 t/m3 =86,040 [A] 
pol. 577A1...vybouraný asfaltový materiál (výsprava trhlin) bez PAU - 250 m *0,02*0,04 m2 * 2,4 t/m3 =0,480 [B] 
Celkem: A+B=86,520 [C]</t>
  </si>
  <si>
    <t>17 01 01 - BETON z vybouraných konstrukcí 
17 09 04 - Směsné stavební a demoliční odpady 
pol. 96715...vybouraný beton - 73,0 m3 * 2,4 t/m3 =175,200 [A] 
pol. 11318...silniční přídlažba:   (1744 m * 0,25 m * 0,1 m) * 2,4 t/m3=104,640 [B] 
Celkem: A+B=279,840 [C]</t>
  </si>
  <si>
    <t>17 05 04 - Zemina a kamení neuvedené pod číslem 17 05 03 
pol. 12273...odkopávky:   1632,400 m3 * 2,0 t/m3=3 264,800 [A] 
pol. 12931...zemina z čištění příkopů:  (2973,5 m * 0,2 m2) * 2,0 t/m3*0,9=1 070,460 [B] 
pol. 12922...zemina z čištění krajnic:  (2350 m * 0,25 m * 0,1 m) * 2,0 t/m3*0,9=105,750 [C] 
pol. 12996...zemina z čištění propustků:  (16 m * 2 ks * 0,2 m2) * 2,0 t/m3*0,9=11,520 [D] 
pol. 11332...vybouraný podklad z kameniva:   25,850 m3 * 2,0 t/m3=51,700 [E] 
Celkem: A+B+C+D+E=4 504,230 [F]</t>
  </si>
  <si>
    <t>912283...směmrové sloupky:   5 ks * 1,5 kg /1000 =0,008 [A]</t>
  </si>
  <si>
    <t>pol. 12931...zemina z čištění příkopů:  (2973,5 m * 0,2 m2) * 2,0 t/m3*0,1=118,940 [A] 
pol. 12922...zemina z čištění krajnic:  (2350 m * 0,25 m * 0,1 m) * 2,0 t/m3*0,1=11,750 [B] 
pol. 12996...zemina z čištění propustků:  (16 m * 2 ks * 0,2 m2) * 2,0 t/m3*0,1=1,280 [C] 
Celkem: A+B+C=131,970 [D]</t>
  </si>
  <si>
    <t>vtok i výtok u propustků: 40 m2=40,000 [A] 
odstranění křovin a stormů do průměru 20 cm dle rizika č. 18 v BA:  
   stromy a vzrostlá zeleň v km 32,75 na vedlejším ramenu křižovatky ve směru staničení...425 m2=425,000 [B] 
   stromy a vzrostlá zeleň v km 33,39-33,60 ve směru proti staničení...300 m2=300,000 [C] 
   stromy a vzrostlá zeleň v km 33,46-33,50 ve směru staničení...70 m2=70,000 [D] 
   stromy a vzrostlá zeleň v km 33,97-34,28 ve směru proti staničení...480 m2=480,000 [E] 
   strom v km 34,20 ve směru staničení...10 m2=10,000 [F] 
   strom v km 34,23 ve směru staničení...10 m2=10,000 [G] 
   stromy a vzrostlá zeleň v km 34,30-34,33 ve směru staničení...75 m2=75,000 [H] 
   strom v km 34,40 ve směru proti staničení...40 m2=40,000 [I] 
Celkem: A+B+C+D+E+F+G+H+I=1 450,000 [J]</t>
  </si>
  <si>
    <t>vybourání asfaltových vrstev v rozjezdech cest (klasifikace ZAS-T1): 35,850 m3=35,850 [A]</t>
  </si>
  <si>
    <t>11318</t>
  </si>
  <si>
    <t>ODSTRANĚNÍ KRYTU ZPEVNĚNÝCH PLOCH Z DLAŽDIC</t>
  </si>
  <si>
    <t>Odstranění silniční přídlažby podél obrub: 1744m*0,25m*0,1m=43,600 [A]</t>
  </si>
  <si>
    <t>25,850=25,850 [A]</t>
  </si>
  <si>
    <t>A</t>
  </si>
  <si>
    <t>Frézování 1. část v tl. 90mm (klasifikace ZAS-T1): 18095,035 m2 * 0,09 m=1 628,553 [A]  
Frézování 2. část v tl. 110mm (klasifikace ZAS-T1): 18420,000 m2 * 0,11 m=2 026,200 [B] 
Frézování 3. část v tl. 90mm (klasifikace ZAS-T1): 10820,189 m2 * 0,09 m=973,817 [C]  
Frézování rozjezdy + ostatní v tl. 90mm (klasifikace ZAS-T1): 865,000 m2 * 0,09 m=77,850 [D]  
Frézování rozjezdy + ostatní v tl. 110mm (klasifikace ZAS-T1): 1730,000 m2 * 0,11 m=190,300 [E]  
Frézování částí krytu mezi fázemi prováděnými po polovinách (klasifikace ZAS-T1)15,816 m3=15,816 [F] 
Celkem: A+B+C+D+E+F=4 912,536 [G]</t>
  </si>
  <si>
    <t>Druhotné frézování v tl. 60 mm (klasifikace ZAS-T1): 7100,284 m2 * 0,06 m=426,017 [A]</t>
  </si>
  <si>
    <t>Sejmutí humózní vrstvy v tloušťce 0,1 m: 6643,0*0,1=664,300 [A]</t>
  </si>
  <si>
    <t>silniční těleso - 1604,400 m3=1 604,400 [A] 
propustky - 28,0 m3=28,000 [B] 
Celkem: A+B=1 632,400 [C]</t>
  </si>
  <si>
    <t>Potřeba ornice - 6643,0 m2 * 0,1 m=664,300 [A]</t>
  </si>
  <si>
    <t>12922</t>
  </si>
  <si>
    <t>ČIŠTĚNÍ KRAJNIC OD NÁNOSU TL. DO 100MM</t>
  </si>
  <si>
    <t>nános u obrub na silniční přídlažbě a asf. krytu: 2350 m * 0,25 m =587,500 [A]</t>
  </si>
  <si>
    <t>rozsah čištění = 0,2 m3/m 
2973,500=2 973,500 [A]</t>
  </si>
  <si>
    <t>12980</t>
  </si>
  <si>
    <t>ČIŠTĚNÍ ULIČNÍCH VPUSTÍ</t>
  </si>
  <si>
    <t>vč. odvozu a uložení na recyklační středisko / trvalou skládku dle dispozic zhotovitele 
vč. poplatku (malé množtsví)</t>
  </si>
  <si>
    <t>15 ks =15,000 [A]</t>
  </si>
  <si>
    <t>12996</t>
  </si>
  <si>
    <t>ČIŠTĚNÍ POTRUBÍ DN DO 800MM</t>
  </si>
  <si>
    <t>16+16=32,000 [A]</t>
  </si>
  <si>
    <t>Odkopávky - 1632,400 m3=1 632,400 [A] 
Zemina z čištění propustků - 16*2 * 0,2=6,400 [B] 
Zemina z čištění příkopů - 2973,5 * 0,2=594,700 [C] 
Zemina z čištění krajnic - 2350 * 0,25 * 0,1 =58,750 [D] 
Ornice - 664,300 m3 =664,300 [E] 
Celkem: A+B+C+D+E=2 956,550 [F]</t>
  </si>
  <si>
    <t>93,150 m3=93,150 [A]</t>
  </si>
  <si>
    <t>Sjezdy 
56,000 m3=56,000 [A]</t>
  </si>
  <si>
    <t>Sjezdy - 290,0 m3=290,000 [A]</t>
  </si>
  <si>
    <t>Ohumusování v tl. 0,1 m - příprava plochy ( svahování, vyrovnání): 6643,000 =6 643,000 [A]</t>
  </si>
  <si>
    <t>Vrstva pro zatravnění tl. 0,1 m: 6643,000 m2=6 643,000 [A]</t>
  </si>
  <si>
    <t>Péče o zatravněné plochy do předání správci: 6643,000 m2=6 643,000 [A]</t>
  </si>
  <si>
    <t>Sjezdy - podklad pod dlažbu z lomového kamene tl. 0,2 m: 101,500 m2 * 0,2 m=20,300 [A]</t>
  </si>
  <si>
    <t>Sjezdy tl. 0,2 m, vč. vyspárování: 101,500 m2 * 0,2 m=20,300 [A]</t>
  </si>
  <si>
    <t>Rozjezdy nezpevněných polních cest - ŠDB 0/32 tl. 100 mm: 290 m2=290,000 [A]</t>
  </si>
  <si>
    <t>Rozjezdy nezpevněných polních cest a ve sjezdech - R-mat tl. 120 mm: 290=290,000 [A]</t>
  </si>
  <si>
    <t>Recyklát 0/22 tl. 100 mm: 4129,250 m2=4 129,250 [A]</t>
  </si>
  <si>
    <t>7390,284=7 390,284 [A]</t>
  </si>
  <si>
    <t>100493,079 m2=100 493,079 [A]</t>
  </si>
  <si>
    <t>ACO 11+, tl. 40 mm 
50029,790 m2 * 0,04 m =2 001,192 [B]</t>
  </si>
  <si>
    <t>574C06</t>
  </si>
  <si>
    <t>ASFALTOVÝ BETON PRO LOŽNÍ VRSTVY ACL 16+, 16S</t>
  </si>
  <si>
    <t>ACL 16+, tl. 50 mm...29888,790 m2 * 0,05 m=1 494,440 [A] 
ACL 16+, tl. 70 mm...20574,500 m2 * 0,07 m=1 440,215 [B] 
Celkem: A+B=2 934,655 [C]</t>
  </si>
  <si>
    <t>ACP 22+ tl. 60 mm (druhotné vyplnění po odfrézování)...7100,284 m2 * 0,06 m =426,017 [A] 
ACP 22+ (vyrovnávka sklonu)...388,555 m3 =388,555 [B] 
Celkem: A+B=814,572 [C]</t>
  </si>
  <si>
    <t>577A1</t>
  </si>
  <si>
    <t>VÝSPRAVA TRHLIN ASFALTOVOU ZÁLIVKOU</t>
  </si>
  <si>
    <t>Oprava podélných a příčných trhlin dle TP 115, vyčištění a zalití asf. zálivkou 
odborný odhad množství dle diagnostiky 
POZN.: Položka bude čerpána po odsouhlasení objednatelem a TDI ! 
vč. odvozu a uložení materiálu na trvalou skládku</t>
  </si>
  <si>
    <t>250 =250,000 [A] (klasifikace ZAS-T1)</t>
  </si>
  <si>
    <t>- vyfrézování drážky šířky do 20mm hloubky do 40mm 
- vyčištění 
- nátěr 
- výplň předepsanou zálivkovou hmotou</t>
  </si>
  <si>
    <t>výplň po řezání podélných a příčných spar, u vpustí, poklopů, obrubníků a na přechodu materiálů: 6891 m=6 891,000 [A]</t>
  </si>
  <si>
    <t>Potrubí</t>
  </si>
  <si>
    <t>89921</t>
  </si>
  <si>
    <t>VÝŠKOVÁ ÚPRAVA POKLOPŮ</t>
  </si>
  <si>
    <t>15 ks=15,000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</si>
  <si>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</si>
  <si>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</si>
  <si>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</si>
  <si>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29 ks=29,000 [A]</t>
  </si>
  <si>
    <t>9113A1</t>
  </si>
  <si>
    <t>SVODIDLO OCEL SILNIČ JEDNOSTR, ÚROVEŇ ZADRŽ N1, N2 - DODÁVKA A MONTÁŽ</t>
  </si>
  <si>
    <t>vč. výškových náběhů a napojení na jiný typ svodidla, které nejsou zahrnuty do délky 
vč. případné montáže a demontáže reflexního pásku v prohybu svodidla</t>
  </si>
  <si>
    <t>550 m + 165 m + 275 m =990,000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</si>
  <si>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</si>
  <si>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9113A3</t>
  </si>
  <si>
    <t>SVODIDLO OCEL SILNIČ JEDNOSTR, ÚROVEŇ ZADRŽ N1, N2 - DEMONTÁŽ S PŘESUNEM</t>
  </si>
  <si>
    <t>4*20=80,000 [A]</t>
  </si>
  <si>
    <t>položka zahrnuje:  
- demontáž a odstranění zařízení  
- jeho odvoz na předepsané místo</t>
  </si>
  <si>
    <t>Z 11a, Z 11b - 100=100,000 [A] 
Z 11c, Z 11d - 6=6,000 [B] 
Celkem: A+B=106,000 [C]</t>
  </si>
  <si>
    <t>5=5,000 [A]</t>
  </si>
  <si>
    <t>91238</t>
  </si>
  <si>
    <t>SMĚROVÉ SLOUPKY Z PLAST HMOT - NÁSTAVCE NA SVODIDLA VČETNĚ ODRAZNÉHO PÁSKU</t>
  </si>
  <si>
    <t>33=33,000 [A]</t>
  </si>
  <si>
    <t>46</t>
  </si>
  <si>
    <t>výpis podle označení viz výpočet kubatur a ploch DZ</t>
  </si>
  <si>
    <t>47</t>
  </si>
  <si>
    <t>48</t>
  </si>
  <si>
    <t>914431</t>
  </si>
  <si>
    <t>DOPRAVNÍ ZNAČKY 100X150CM OCELOVÉ FÓLIE TŘ 2 - DODÁVKA A MONTÁŽ</t>
  </si>
  <si>
    <t>49</t>
  </si>
  <si>
    <t>914433</t>
  </si>
  <si>
    <t>DOPRAVNÍ ZNAČKY 100X150CM OCELOVÉ FÓLIE TŘ 2 - DEMONTÁŽ</t>
  </si>
  <si>
    <t>50</t>
  </si>
  <si>
    <t>51</t>
  </si>
  <si>
    <t>52</t>
  </si>
  <si>
    <t>V1a (0,125) - 314,6 m2 =314,600 [A] 
V1a (0,25) - 3,8 m2 =3,800 [B] 
V2a (3/6/0,125) - 48,7 m2=48,700 [C] 
V2b (3/1,5/0,125) - 105,4 m2=105,400 [D] 
V2b (1,5/1,5/0,25) - 1,9 m2=1,900 [E] 
V2b (1,5/1,5/0,25) - 157,5 m2=157,500 [F] 
V4 (0,125) - 5 m2=5,000 [G] 
V4 (0,25) - 1924 m2=1 924,000 [H] 
V4 (0,5/0,5/0,25) - 48,8 m2=48,800 [I] 
V5 (0,5) - 11 m2=11,000 [J] 
V7 - 7,0 m2 =7,000 [K] 
V11a (0,125) - 35,0 m2=35,000 [L] 
V13a - 1004 m2=1 004,000 [M] 
Celkem: A+B+C+D+E+F+G+H+I+J+K+L+M=3 666,700 [N]</t>
  </si>
  <si>
    <t>53</t>
  </si>
  <si>
    <t>54</t>
  </si>
  <si>
    <t>91551</t>
  </si>
  <si>
    <t>VODOROVNÉ DOPRAVNÍ ZNAČENÍ - PŘEDEM PŘIPRAVENÉ SYMBOLY</t>
  </si>
  <si>
    <t>V9a - 45 ks=45,000 [A] 
V9c - 5 ks=5,000 [B] 
Celkem: A+B=50,000 [C]</t>
  </si>
  <si>
    <t>položka zahrnuje:  
- dodání a pokládku předepsaného symbolu  
- zahrnuje předznačení a reflexní úpravu</t>
  </si>
  <si>
    <t>55</t>
  </si>
  <si>
    <t>91552</t>
  </si>
  <si>
    <t>VODOR DOPRAV ZNAČ - PÍSMENA</t>
  </si>
  <si>
    <t>BUS - 3 ks * 8 ks=24,000 [A] 
PRŮM. ZÓNA - 8 ks * 3 ks=24,000 [B] 
Celkem: A+B=48,000 [C]</t>
  </si>
  <si>
    <t>položka zahrnuje:  
- dodání a pokládku nátěrového materiálu  
- předznačení a reflexní úpravu</t>
  </si>
  <si>
    <t>56</t>
  </si>
  <si>
    <t>917525</t>
  </si>
  <si>
    <t>SILNIČNÍ OBRUBY Z PLASTOVÝCH OBRUBNÍKŮ ŠÍŘKY DO 200MM</t>
  </si>
  <si>
    <t>červeno-bílá barva, vysazená plocha přechodu</t>
  </si>
  <si>
    <t>Položka zahrnuje:  
- dodání a pokládku silničních obrubníků z recyklované pryže o rozměrech předepsaných zadávací dokumentací  
- lože předepsané zadávací dokumentací  
Položka nezahrnuje:  
- x</t>
  </si>
  <si>
    <t>57</t>
  </si>
  <si>
    <t>91781</t>
  </si>
  <si>
    <t>VÝŠKOVÁ ÚPRAVA OBRUBNÍKŮ BETONOVÝCH</t>
  </si>
  <si>
    <t>rozebrání obrub (silniční, chodníkové) vč. odstranění lože, očištění obrub, odvozu a uložení obrub na deponii, odvozu a skládkovného suti z lože a čištění 
vč. přeložení obrub do nové polohy</t>
  </si>
  <si>
    <t>2350*0,1=235,000 [A]</t>
  </si>
  <si>
    <t>Položka výšková úprava obrub zahrnuje jejich vytrhání, očištění, manipulaci, nové betonové lože a osazení. Případné nutné doplnění novými obrubami se uvede v položkách 9172 až 9177.</t>
  </si>
  <si>
    <t>58</t>
  </si>
  <si>
    <t>Sjezdy 
80 m =80,000 [A]</t>
  </si>
  <si>
    <t>59</t>
  </si>
  <si>
    <t>9185B2</t>
  </si>
  <si>
    <t>ČELA KAMENNÁ PROPUSTU Z TRUB DN DO 400MM</t>
  </si>
  <si>
    <t>6 ks =6,000 [A]</t>
  </si>
  <si>
    <t>Položka zahrnuje:  
- zdivo z lomového kamen na MC ve tvaru, předepsaným zadávací dokumentací  
- vyspárování zdiva MC  
- římsu ze železobetonu včetně výztuže, pokud je předepsaná zadávací dokumentací  
Položka nezahrnuje:  
- zábradlí</t>
  </si>
  <si>
    <t>60</t>
  </si>
  <si>
    <t>9185D2</t>
  </si>
  <si>
    <t>ČELA KAMENNÁ PROPUSTU Z TRUB DN DO 600MM</t>
  </si>
  <si>
    <t>2 ks=2,000 [A]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</si>
  <si>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</si>
  <si>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61</t>
  </si>
  <si>
    <t>9185E2</t>
  </si>
  <si>
    <t>ČELA KAMENNÁ PROPUSTU Z TRUB DN DO 800MM</t>
  </si>
  <si>
    <t>62</t>
  </si>
  <si>
    <t>řezání podélných a příčných spar, u vpustí, poklopů, obrubníků a na přechodu materiálů: 6891 m=6 891,000 [A]</t>
  </si>
  <si>
    <t>63</t>
  </si>
  <si>
    <t>Sjezdy 36 m3=36,000 [A] 
Propustky 37 m3 =37,000 [B] 
Celkem: A+B=73,000 [C]</t>
  </si>
  <si>
    <t>SO 113</t>
  </si>
  <si>
    <t>Komunikace a odvodnění Kutná Hora</t>
  </si>
  <si>
    <t>pol. 11313...vybouraný asfaltový materiál (kusový, z odbourání krajů) bez PAU - 19,824 m3 * 2,4 t/m3 =47,578 [A] 
pol. 577A1...vybouraný asfaltový materiál (výsprava trhlin) bez PAU - 120 m *0,02*0,04 m2 * 2,4 t/m3 =0,230 [B] 
Celkem: A+B=47,808 [C]</t>
  </si>
  <si>
    <t>17 01 01 - BETON z vybouraných konstrukcí 
17 09 04 - Směsné stavební a demoliční odpady 
pol. 11318...silniční přídlažba:   (2310 m * 0,25 m * 0,1 m) * 2,4 t/m3=138,600 [A]</t>
  </si>
  <si>
    <t>17 05 04 - Zemina a kamení neuvedené pod číslem 17 05 03 
pol. 12273...odkopávky:   18,648 m3 * 2,0 t/m3=37,296 [A] 
pol. 11332...vybouraný podklad z kameniva:   27,972 m3 * 2,0 t/m3=55,944 [B] 
Celkem: A+B=93,240 [C]</t>
  </si>
  <si>
    <t>014132</t>
  </si>
  <si>
    <t>POPLATKY ZA SKLÁDKU TYP S-NO (NEBEZPEČNÝ ODPAD)</t>
  </si>
  <si>
    <t>pol. 11372.A...frézování v km 35,474 - km 36,100 v tl. 40mm (klasifikace ZAS-T3): 6319,500 m2 * 0,04 m * 2,4  t/m3 =606,672 [A] 
pol. 11372.A...frézování rozjezdy + ostatní v tl. 40mm (klasifikace ZAS-T3): 1300,0 m2 * 0,04 m * 2,4  t/m3 =124,800 [B] 
Celkem: A+B=731,472 [C]</t>
  </si>
  <si>
    <t>Pročištění vtoku a výtoku u propustků, lokální nálet 
20=20,000 [A]</t>
  </si>
  <si>
    <t>11241</t>
  </si>
  <si>
    <t>ÚPRAVA STROMŮ D DO 0,5M ŘEZEM VĚTVÍ</t>
  </si>
  <si>
    <t>vč. likvidace dřevní hmoty 
POZN.: Zhotovitel bude nakládat s odpadem, který vznikl v této položce v souladu s podmínkami uvedenými ve Směrnicích Zadavatele 
(R-Sm-16, R-Sm-42) 
vč. příp. opatření proti poškození okolních ploch.</t>
  </si>
  <si>
    <t>odstranění větví zakrývajících DZ 
4 ks =4,000 [A]</t>
  </si>
  <si>
    <t>Položka zahrnuje:   
- odřezání větví 1 ks stromu přesahujících do komunikace bez ohledu na způsob a použitou mechanizaci (např. plošina), bez ohledu na počet větví   
- všechna opatření související se silničním provozem (např. provizorní dopravní značení)  
- odvoz a likvidaci vyzískaného materiálu dle pokynů zadávací dokumentace  
Položka nezahrnuje:  
- x  
Způsob měření:  
- průměr stromů se měří ve výšce 1,3m nad terénem.</t>
  </si>
  <si>
    <t>vybourání asfaltových vrstev v chodníku (klasifikace ZAS-T1): 9,324 m3 =9,324 [A] 
vybourání asfaltových vrstev v rozjezdech cest (klasifikace ZAS-T1): 10,500 m3 =10,500 [B] 
Celkem: A+B=19,824 [C]</t>
  </si>
  <si>
    <t>odstranění silniční přídlažby podél obrub 
2310 m * 0,25 m * 0,1 m=57,750 [A]</t>
  </si>
  <si>
    <t>chodník 27,972=27,972 [A]</t>
  </si>
  <si>
    <t>vč. odvozu a uskladnění 
POZN.: podléhá povinnému odkupu dle aktuální směrnice Zadavatele č. R-Sm-16 
POZN.: Povinný odkup vyfrézovaného materiálu se zatříděním ZAS-T1 a ZAS-T2 zhotovitelem! Materiál není odpadem! 
POZN.: Pro zatřídění ZAS-T3 a ZAS-T4 nelze uplatnit povinný odkup vyfrézovaného materiálu zhotovitelem! Materiál je nebezpečným odpadem! 
POZN.: Rozsah druhotného frézování bude odsouhlasen objednatelem a TDI !</t>
  </si>
  <si>
    <t>Frézování v km 35,474 - km 36,100 v tl. 40mm (klasifikace ZAS-T3): 6319,500 m2 * 0,04 m =252,780 [A] 
Frézování v km 35,474 - km 36,100 v tl. 50mm (klasifikace ZAS-T2): 6319,500 m2 * 0,05 m =315,975 [B] 
Frézování v km 36,100 - km 37,054 v tl. 90mm (klasifikace ZAS-T1): 8747,915 m2 * 0,09 m =787,312 [C]  
Frézování rozjezdy + ostatní v tl. 40mm (klasifikace ZAS-T3): 1300,0 m2 * 0,04 m =52,000 [D]  
Frézování rozjezdy + ostatní v tl. 50mm (klasifikace ZAS-T2): 1300,0 m2 * 0,05 m =65,000 [E]  
Frézování rozjezdy + ostatní v tl. 90mm (klasifikace ZAS-T1): 360,0 m2 * 0,09 m =32,400 [F]  
Frézování částí krytu mezi fázemi prováděnými po polovinách (klasifikace ZAS-T1): 5,772 m3 =5,772 [G] 
Celkem: A+B+C+D+E+F+G=1 511,239 [H]</t>
  </si>
  <si>
    <t>Druhotné frézování v km 35,474 - km 36,100 v tl. 60 mm (klasifikace ZAS-T2):947,925 m2 * 0,06 m =56,876 [A] 
Druhotné frézování v km 36,100 - km 37,054 v tl. 60 mm (klasifikace ZAS-T1):1312,187 m2 * 0,06 m =78,731 [B] 
Celkem: A+B=135,607 [C]</t>
  </si>
  <si>
    <t>chodník - 18,648 m3=18,648 [A]</t>
  </si>
  <si>
    <t>48 ks =48,000 [A]</t>
  </si>
  <si>
    <t>Odkopávky - 18,648 m3=18,648 [A]</t>
  </si>
  <si>
    <t>56333</t>
  </si>
  <si>
    <t>VOZOVKOVÉ VRSTVY ZE ŠTĚRKODRTI TL. DO 150MM</t>
  </si>
  <si>
    <t>Chodník ŠDB 0/32  tl. 150 mm - - 186,480 =186,480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</si>
  <si>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</si>
  <si>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56362</t>
  </si>
  <si>
    <t>VOZOVKOVÉ VRSTVY Z RECYKLOVANÉHO MATERIÁLU TL DO 100MM</t>
  </si>
  <si>
    <t>Chodník R-mat tl. 60 mm - 186,480 =186,480 [A]</t>
  </si>
  <si>
    <t>2446,592=2 446,592 [A]</t>
  </si>
  <si>
    <t>33454,830 m2=33 454,830 [A]</t>
  </si>
  <si>
    <t>574A01</t>
  </si>
  <si>
    <t>ASFALTOVÝ BETON PRO OBRUSNÉ VRSTVY ACO 8</t>
  </si>
  <si>
    <t>Chodník ACO 8CH tl. 40 mm  
186,480 m2 * 0,04 m2 =7,459 [A]</t>
  </si>
  <si>
    <t>ACO 11+, tl. 40 mm 
16727,415 m2 * 0,04 m =669,097 [A]</t>
  </si>
  <si>
    <t>ACL 16+, tl. 50 mm 
16727,415 m2 * 0,05 m=836,371 [A]</t>
  </si>
  <si>
    <t>ACP 22+ tl. 60 mm (druhotné vyplnění po odfrézování)...2260,112 m2 * 0,06 m =135,607 [A] 
ACP 22+ (vyrovnávka sklonu)...81,900 m3 =81,900 [B] 
Celkem: A+B=217,507 [C]</t>
  </si>
  <si>
    <t>120 =120,000 [A] (klasifikace ZAS-T1)</t>
  </si>
  <si>
    <t>výplň po řezání podélných a příčných spar, u vpustí, poklopů, obrubníků a na přechodu materiálů: 5370=5 370,000 [A]</t>
  </si>
  <si>
    <t>53 ks=53,000 [A]</t>
  </si>
  <si>
    <t>48 ks=48,000 [A]</t>
  </si>
  <si>
    <t>372=372,000 [A]</t>
  </si>
  <si>
    <t>9113B1</t>
  </si>
  <si>
    <t>SVODIDLO OCEL SILNIČ JEDNOSTR, ÚROVEŇ ZADRŽ H1 -DODÁVKA A MONTÁŽ</t>
  </si>
  <si>
    <t>4=4,000 [A]</t>
  </si>
  <si>
    <t>IJ4b - 1=1,000 [A] 
Z3 - 4=4,000 [B] 
Celkem: A+B=5,000 [C]</t>
  </si>
  <si>
    <t>IJ4b - 1=1,000 [A] 
IP6b - 6=6,000 [B] 
IS18a - 2=2,000 [C] 
Z3 - 4=4,000 [D] 
Celkem: A+B+C+D=13,000 [E]</t>
  </si>
  <si>
    <t>914441</t>
  </si>
  <si>
    <t>ZK</t>
  </si>
  <si>
    <t>DOPRAV ZNAČKY 100X150CM OCEL FÓLIE TŘ 3 - DODÁVKA A MONT</t>
  </si>
  <si>
    <t>pozink</t>
  </si>
  <si>
    <t>IP18a - 1=1,000 [A]</t>
  </si>
  <si>
    <t>Položka zahrnuje:  
- dodávku a montáž značek v požadovaném provedení  
Položka nezahrnuje:  
- x</t>
  </si>
  <si>
    <t>914443</t>
  </si>
  <si>
    <t>DOPRAV ZNAČKY 100X150CM OCEL FÓLIE TŘ 3 - DEMONTÁŽ</t>
  </si>
  <si>
    <t>IP18a - 1=1,000 [A] 
IP19 - 1=1,000 [B] 
Celkem: A+B=2,000 [C]</t>
  </si>
  <si>
    <t>Položka zahrnuje:  
- odstranění, demontáž a odklizení materiálu s odvozem na předepsané místo  
Položka nezahrnuje:  
- x</t>
  </si>
  <si>
    <t>IJ4b - 1=1,000 [A] 
IP18a - 2=2,000 [B] 
Celkem: A+B=3,000 [C]</t>
  </si>
  <si>
    <t>IJ4b - 1=1,000 [A] 
IP6 - 6=6,000 [B] 
IS18a - 1=1,000 [C] 
IP18a - 2=2,000 [D] 
IP19 - 2=2,000 [E] 
Celkem: A+B+C+D+E=12,000 [F]</t>
  </si>
  <si>
    <t>914963</t>
  </si>
  <si>
    <t>SLOUPKY A STOJKY DZ Z "I" PROFILŮ OCEL ZABETON DEMONTÁŽ</t>
  </si>
  <si>
    <t>2=2,000 [A]</t>
  </si>
  <si>
    <t>914981</t>
  </si>
  <si>
    <t>SLOUPKY A STOJKY DZ Z PŘÍHRAD KONSTR DOD A MONTÁŽ</t>
  </si>
  <si>
    <t>V1a (0,125) - 313=313,000 [A] 
V1a (0,125) - 5=5,000 [B] 
V2b (3/1,5/0,125) - 21,7=21,700 [C] 
V2b (1,5/1,5/0,25) - 13,4=13,400 [D] 
V2b (1,5/1,5/0,25) - 66,8=66,800 [E] 
V4 (0,25) - 168,8=168,800 [F] 
V4 (0,5/0,5/0,25) - 15=15,000 [G] 
V5 (0,5) - 9,9=9,900 [H] 
V7 - 77,7=77,700 [I] 
V11a (0,125) - 17,5=17,500 [J] 
V13a - 423,4=423,400 [K] 
V18 - 41=41,000 [L] 
Celkem: A+B+C+D+E+F+G+H+I+J+K+L=1 173,200 [M]</t>
  </si>
  <si>
    <t>V1a (0,125) - 313=313,000 [A] 
V1a (0,125) - 5=5,000 [B] 
V2b (3/1,5/0,125) - 21,7=21,700 [C] 
V2b (1,5/1,5/0,25) - 13,4=13,400 [D] 
V2b (1,5/1,5/0,25) - 62,3=62,300 [E] 
V4 (0,25) - 167,5=167,500 [F] 
V4 (0,5/0,5/0,25) - 15=15,000 [G] 
V5 (0,5) - 9,9=9,900 [H] 
V7 - 112,2=112,200 [I] 
V11a (0,125) - 17,5=17,500 [J] 
V13a - 423,4=423,400 [K] 
V18 - 41=41,000 [L] 
Celkem: A+B+C+D+E+F+G+H+I+J+K+L=1 201,900 [M]</t>
  </si>
  <si>
    <t>V9a - 42 ks=42,000 [A]</t>
  </si>
  <si>
    <t>BUS - 3 ks * 4 ks=12,000 [A] 
PRŮM. ZÓNA - 8 ks * 1 ks=8,000 [B] 
Celkem: A+B=20,000 [C]</t>
  </si>
  <si>
    <t>1443*2*0,1=288,600 [A]</t>
  </si>
  <si>
    <t>řezání podélných a příčných spar, u vpustí, poklopů, obrubníků a na přechodu materiálů: 5370=5 370,000 [A]</t>
  </si>
  <si>
    <t>Objekt:</t>
  </si>
  <si>
    <t>SO 180</t>
  </si>
  <si>
    <t>Dopravní opatření</t>
  </si>
  <si>
    <t>O1</t>
  </si>
  <si>
    <t>SO 180.1</t>
  </si>
  <si>
    <t>Dopravní opatření k SO 101</t>
  </si>
  <si>
    <t>02720</t>
  </si>
  <si>
    <t>POMOC PRÁCE ZŘÍZ NEBO ZAJIŠŤ REGULACI A OCHRANU DOPRAVY</t>
  </si>
  <si>
    <t>KPL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</si>
  <si>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Cena stanovena na základě odborného odhadu dle délky a složitosti úseku a dle odhadované doby prováděných stavebních prací</t>
  </si>
  <si>
    <t>zajištění DIO, odborný odhad dle délky a složitosti úseku a dle doby prováděných prací 
1=1,000 [A]</t>
  </si>
  <si>
    <t>zahrnuje veškeré náklady spojené s objednatelem požadovanými zařízeními</t>
  </si>
  <si>
    <t>SO 180.12</t>
  </si>
  <si>
    <t>Dopravní opatření k SO 112</t>
  </si>
  <si>
    <t>SO 180.13</t>
  </si>
  <si>
    <t>Dopravní opatření k SO 113</t>
  </si>
  <si>
    <t>VON</t>
  </si>
  <si>
    <t>Vedlejší a ostatní náklady</t>
  </si>
  <si>
    <t>02520</t>
  </si>
  <si>
    <t>ZKOUŠENÍ MATERIÁLŮ NEZÁVISLOU ZKUŠEBNOU</t>
  </si>
  <si>
    <t>náklad na zkoušky typu znečištění zeminy z čištění krajnic, příkopů, propustků 
položek bude čerpáno s vědomím TDS a investora</t>
  </si>
  <si>
    <t>Položka zahrnuje:  
- veškeré náklady spojené s objednatelem požadovanými zkouškami  
Položka nezahrnuje:  
- x</t>
  </si>
  <si>
    <t>02620</t>
  </si>
  <si>
    <t>ZKOUŠENÍ KONSTRUKCÍ A PRACÍ NEZÁVISLOU ZKUŠEBNOU</t>
  </si>
  <si>
    <t>zkoušky podloží a konstrukčních vrstev 
položek bude čerpáno s vědomím TDS a investora</t>
  </si>
  <si>
    <t>zahrnuje veškeré náklady spojené s objednatelem požadovanými zkouškami</t>
  </si>
  <si>
    <t>02730</t>
  </si>
  <si>
    <t>POMOC PRÁCE ZŘÍZ NEBO ZAJIŠŤ OCHRANU INŽENÝRSKÝCH SÍTÍ</t>
  </si>
  <si>
    <t>Vytýčení veškerých inženýrských sítí a jejich ochrana během výstavby - náklady správců sítí včetně zemních prací a ostatních přípomocí zhotovitele</t>
  </si>
  <si>
    <t>02811</t>
  </si>
  <si>
    <t>PRŮZKUMNÉ PRÁCE GEOTECHNICKÉ NA POVRCHU</t>
  </si>
  <si>
    <t>položek bude čerpáno s vědomím TDS a investora</t>
  </si>
  <si>
    <t>zahrnuje veškeré náklady spojené s objednatelem požadovanými pracemi</t>
  </si>
  <si>
    <t>02870</t>
  </si>
  <si>
    <t>PRŮZKUMNÉ PRÁCE - PASPORT STÁVAJÍCÍ ZELENĚ</t>
  </si>
  <si>
    <t>Položka zahrnuje:  
- veškeré náklady spojené s objednatelem požadovanými pracemi  
Položka nezahrnuje:  
- x</t>
  </si>
  <si>
    <t>029113</t>
  </si>
  <si>
    <t>OSTATNÍ POŽADAVKY - GEODETICKÉ ZAMĚŘENÍ - CELKY</t>
  </si>
  <si>
    <t>Geodetické zaměření skutečného provedení stavby</t>
  </si>
  <si>
    <t>Položka zahrnuje: 
dopravu,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kraje.</t>
  </si>
  <si>
    <t>02943</t>
  </si>
  <si>
    <t>OSTATNÍ POŽADAVKY - VYPRACOVÁNÍ RDS</t>
  </si>
  <si>
    <t>předání v elektronické i v papírové podobě v počtu paré dle smlouvy</t>
  </si>
  <si>
    <t>02944</t>
  </si>
  <si>
    <t>OSTAT POŽADAVKY - DOKUMENTACE SKUTEČ PROVEDENÍ V DIGIT FORMĚ</t>
  </si>
  <si>
    <t>02945</t>
  </si>
  <si>
    <t>OSTAT POŽADAVKY - GEOMETRICKÝ PLÁN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</si>
  <si>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</si>
  <si>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02946</t>
  </si>
  <si>
    <t>OSTAT POŽADAVKY - FOTODOKUMENTACE</t>
  </si>
  <si>
    <t>vč. pasportizace přilehlých / dotčených objektů komunikace před provedením a po ukončení stavby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</si>
  <si>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</si>
  <si>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02954</t>
  </si>
  <si>
    <t>OSTATNÍ POŽADAVKY - HAVARIJNÍ A POVODŇOVÝ PLÁN</t>
  </si>
  <si>
    <t>Položka zahrnuje: 
- veškeré náklady spojené s objednatelem požadovanými pracemi 
Položka nezahrnuje: 
- x</t>
  </si>
  <si>
    <t>02955</t>
  </si>
  <si>
    <t>OSTATNÍ POŽADAVKY - PLÁN BOZP</t>
  </si>
  <si>
    <t>02960</t>
  </si>
  <si>
    <t>OSTATNÍ POŽADAVKY - ODBORNÝ DOZOR</t>
  </si>
  <si>
    <t>účast a dozor geologa / geotechnika na stavbě, stanovení rozsahu sanací, vyhodnocení podloží, materiálů</t>
  </si>
  <si>
    <t>zahrnuje veškeré náklady spojené s objednatelem požadovaným dozorem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</si>
</sst>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SUM(C10:C16)</f>
      </c>
      <c s="1"/>
      <c s="1"/>
    </row>
    <row r="7" spans="1:5" ht="12.75" customHeight="1">
      <c r="A7" s="1"/>
      <c s="4" t="s">
        <v>4</v>
      </c>
      <c s="7">
        <f>SUM(E10:E16)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101'!I3</f>
      </c>
      <c s="21">
        <f>'SO 101'!O2</f>
      </c>
      <c s="21">
        <f>C10+D10</f>
      </c>
    </row>
    <row r="11" spans="1:5" ht="12.75" customHeight="1">
      <c r="A11" s="20" t="s">
        <v>283</v>
      </c>
      <c s="20" t="s">
        <v>284</v>
      </c>
      <c s="21">
        <f>'SO 112'!I3</f>
      </c>
      <c s="21">
        <f>'SO 112'!O2</f>
      </c>
      <c s="21">
        <f>C11+D11</f>
      </c>
    </row>
    <row r="12" spans="1:5" ht="12.75" customHeight="1">
      <c r="A12" s="20" t="s">
        <v>414</v>
      </c>
      <c s="20" t="s">
        <v>415</v>
      </c>
      <c s="21">
        <f>'SO 113'!I3</f>
      </c>
      <c s="21">
        <f>'SO 113'!O2</f>
      </c>
      <c s="21">
        <f>C12+D12</f>
      </c>
    </row>
    <row r="13" spans="1:5" ht="12.75" customHeight="1">
      <c r="A13" s="42" t="s">
        <v>489</v>
      </c>
      <c s="42" t="s">
        <v>490</v>
      </c>
      <c s="43">
        <f>'SO 180_SO 180.1'!I3</f>
      </c>
      <c s="43">
        <f>'SO 180_SO 180.1'!O2</f>
      </c>
      <c s="43">
        <f>C13+D13</f>
      </c>
    </row>
    <row r="14" spans="1:5" ht="12.75" customHeight="1">
      <c r="A14" s="42" t="s">
        <v>497</v>
      </c>
      <c s="42" t="s">
        <v>498</v>
      </c>
      <c s="43">
        <f>'SO 180_SO 180.12'!I3</f>
      </c>
      <c s="43">
        <f>'SO 180_SO 180.12'!O2</f>
      </c>
      <c s="43">
        <f>C14+D14</f>
      </c>
    </row>
    <row r="15" spans="1:5" ht="12.75" customHeight="1">
      <c r="A15" s="42" t="s">
        <v>499</v>
      </c>
      <c s="42" t="s">
        <v>500</v>
      </c>
      <c s="43">
        <f>'SO 180_SO 180.13'!I3</f>
      </c>
      <c s="43">
        <f>'SO 180_SO 180.13'!O2</f>
      </c>
      <c s="43">
        <f>C15+D15</f>
      </c>
    </row>
    <row r="16" spans="1:5" ht="12.75" customHeight="1">
      <c r="A16" s="20" t="s">
        <v>501</v>
      </c>
      <c s="20" t="s">
        <v>502</v>
      </c>
      <c s="21">
        <f>VON!I3</f>
      </c>
      <c s="21">
        <f>VON!O2</f>
      </c>
      <c s="21">
        <f>C16+D16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0+O8+O29+O94+O103+O148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1">
        <f>0+I8+I29+I94+I103+I148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47</v>
      </c>
      <c s="25" t="s">
        <v>48</v>
      </c>
      <c s="30" t="s">
        <v>49</v>
      </c>
      <c s="31" t="s">
        <v>50</v>
      </c>
      <c s="32">
        <v>2.4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53</v>
      </c>
      <c r="E11" s="37" t="s">
        <v>54</v>
      </c>
    </row>
    <row r="12" spans="1:5" ht="25.5">
      <c r="A12" t="s">
        <v>55</v>
      </c>
      <c r="E12" s="35" t="s">
        <v>56</v>
      </c>
    </row>
    <row r="13" spans="1:16" ht="25.5">
      <c r="A13" s="25" t="s">
        <v>46</v>
      </c>
      <c s="29" t="s">
        <v>22</v>
      </c>
      <c s="29" t="s">
        <v>47</v>
      </c>
      <c s="25" t="s">
        <v>57</v>
      </c>
      <c s="30" t="s">
        <v>58</v>
      </c>
      <c s="31" t="s">
        <v>50</v>
      </c>
      <c s="32">
        <v>24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53</v>
      </c>
      <c r="E15" s="37" t="s">
        <v>59</v>
      </c>
    </row>
    <row r="16" spans="1:5" ht="89.25">
      <c r="A16" t="s">
        <v>55</v>
      </c>
      <c r="E16" s="35" t="s">
        <v>60</v>
      </c>
    </row>
    <row r="17" spans="1:16" ht="25.5">
      <c r="A17" s="25" t="s">
        <v>46</v>
      </c>
      <c s="29" t="s">
        <v>21</v>
      </c>
      <c s="29" t="s">
        <v>61</v>
      </c>
      <c s="25" t="s">
        <v>57</v>
      </c>
      <c s="30" t="s">
        <v>58</v>
      </c>
      <c s="31" t="s">
        <v>50</v>
      </c>
      <c s="32">
        <v>637.69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62</v>
      </c>
    </row>
    <row r="19" spans="1:5" ht="76.5">
      <c r="A19" s="36" t="s">
        <v>53</v>
      </c>
      <c r="E19" s="37" t="s">
        <v>63</v>
      </c>
    </row>
    <row r="20" spans="1:5" ht="89.25">
      <c r="A20" t="s">
        <v>55</v>
      </c>
      <c r="E20" s="35" t="s">
        <v>60</v>
      </c>
    </row>
    <row r="21" spans="1:16" ht="12.75">
      <c r="A21" s="25" t="s">
        <v>46</v>
      </c>
      <c s="29" t="s">
        <v>32</v>
      </c>
      <c s="29" t="s">
        <v>64</v>
      </c>
      <c s="25" t="s">
        <v>48</v>
      </c>
      <c s="30" t="s">
        <v>65</v>
      </c>
      <c s="31" t="s">
        <v>50</v>
      </c>
      <c s="32">
        <v>0.021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53</v>
      </c>
      <c r="E23" s="37" t="s">
        <v>66</v>
      </c>
    </row>
    <row r="24" spans="1:5" ht="140.25">
      <c r="A24" t="s">
        <v>55</v>
      </c>
      <c r="E24" s="35" t="s">
        <v>67</v>
      </c>
    </row>
    <row r="25" spans="1:16" ht="25.5">
      <c r="A25" s="25" t="s">
        <v>46</v>
      </c>
      <c s="29" t="s">
        <v>34</v>
      </c>
      <c s="29" t="s">
        <v>68</v>
      </c>
      <c s="25" t="s">
        <v>69</v>
      </c>
      <c s="30" t="s">
        <v>70</v>
      </c>
      <c s="31" t="s">
        <v>50</v>
      </c>
      <c s="32">
        <v>11.864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25.5">
      <c r="A27" s="36" t="s">
        <v>53</v>
      </c>
      <c r="E27" s="37" t="s">
        <v>71</v>
      </c>
    </row>
    <row r="28" spans="1:5" ht="140.25">
      <c r="A28" t="s">
        <v>55</v>
      </c>
      <c r="E28" s="35" t="s">
        <v>67</v>
      </c>
    </row>
    <row r="29" spans="1:18" ht="12.75" customHeight="1">
      <c r="A29" s="6" t="s">
        <v>44</v>
      </c>
      <c s="6"/>
      <c s="39" t="s">
        <v>28</v>
      </c>
      <c s="6"/>
      <c s="27" t="s">
        <v>72</v>
      </c>
      <c s="6"/>
      <c s="6"/>
      <c s="6"/>
      <c s="40">
        <f>0+Q29</f>
      </c>
      <c s="6"/>
      <c r="O29">
        <f>0+R29</f>
      </c>
      <c r="Q29">
        <f>0+I30+I34+I38+I42+I46+I50+I54+I58+I62+I66+I70+I74+I78+I82+I86+I90</f>
      </c>
      <c>
        <f>0+O30+O34+O38+O42+O46+O50+O54+O58+O62+O66+O70+O74+O78+O82+O86+O90</f>
      </c>
    </row>
    <row r="30" spans="1:16" ht="12.75">
      <c r="A30" s="25" t="s">
        <v>46</v>
      </c>
      <c s="29" t="s">
        <v>36</v>
      </c>
      <c s="29" t="s">
        <v>73</v>
      </c>
      <c s="25" t="s">
        <v>48</v>
      </c>
      <c s="30" t="s">
        <v>74</v>
      </c>
      <c s="31" t="s">
        <v>75</v>
      </c>
      <c s="32">
        <v>10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76</v>
      </c>
    </row>
    <row r="32" spans="1:5" ht="12.75">
      <c r="A32" s="36" t="s">
        <v>53</v>
      </c>
      <c r="E32" s="37" t="s">
        <v>77</v>
      </c>
    </row>
    <row r="33" spans="1:5" ht="38.25">
      <c r="A33" t="s">
        <v>55</v>
      </c>
      <c r="E33" s="35" t="s">
        <v>78</v>
      </c>
    </row>
    <row r="34" spans="1:16" ht="12.75">
      <c r="A34" s="25" t="s">
        <v>46</v>
      </c>
      <c s="29" t="s">
        <v>79</v>
      </c>
      <c s="29" t="s">
        <v>80</v>
      </c>
      <c s="25" t="s">
        <v>48</v>
      </c>
      <c s="30" t="s">
        <v>81</v>
      </c>
      <c s="31" t="s">
        <v>82</v>
      </c>
      <c s="32">
        <v>1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83</v>
      </c>
    </row>
    <row r="36" spans="1:5" ht="25.5">
      <c r="A36" s="36" t="s">
        <v>53</v>
      </c>
      <c r="E36" s="37" t="s">
        <v>84</v>
      </c>
    </row>
    <row r="37" spans="1:5" ht="63.75">
      <c r="A37" t="s">
        <v>55</v>
      </c>
      <c r="E37" s="35" t="s">
        <v>85</v>
      </c>
    </row>
    <row r="38" spans="1:16" ht="25.5">
      <c r="A38" s="25" t="s">
        <v>46</v>
      </c>
      <c s="29" t="s">
        <v>86</v>
      </c>
      <c s="29" t="s">
        <v>87</v>
      </c>
      <c s="25" t="s">
        <v>48</v>
      </c>
      <c s="30" t="s">
        <v>88</v>
      </c>
      <c s="31" t="s">
        <v>82</v>
      </c>
      <c s="32">
        <v>4.5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89</v>
      </c>
    </row>
    <row r="40" spans="1:5" ht="12.75">
      <c r="A40" s="36" t="s">
        <v>53</v>
      </c>
      <c r="E40" s="37" t="s">
        <v>90</v>
      </c>
    </row>
    <row r="41" spans="1:5" ht="63.75">
      <c r="A41" t="s">
        <v>55</v>
      </c>
      <c r="E41" s="35" t="s">
        <v>85</v>
      </c>
    </row>
    <row r="42" spans="1:16" ht="12.75">
      <c r="A42" s="25" t="s">
        <v>46</v>
      </c>
      <c s="29" t="s">
        <v>39</v>
      </c>
      <c s="29" t="s">
        <v>91</v>
      </c>
      <c s="25" t="s">
        <v>92</v>
      </c>
      <c s="30" t="s">
        <v>93</v>
      </c>
      <c s="31" t="s">
        <v>82</v>
      </c>
      <c s="32">
        <v>37.664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51">
      <c r="A43" s="34" t="s">
        <v>52</v>
      </c>
      <c r="E43" s="35" t="s">
        <v>94</v>
      </c>
    </row>
    <row r="44" spans="1:5" ht="12.75">
      <c r="A44" s="36" t="s">
        <v>53</v>
      </c>
      <c r="E44" s="37" t="s">
        <v>95</v>
      </c>
    </row>
    <row r="45" spans="1:5" ht="63.75">
      <c r="A45" t="s">
        <v>55</v>
      </c>
      <c r="E45" s="35" t="s">
        <v>85</v>
      </c>
    </row>
    <row r="46" spans="1:16" ht="12.75">
      <c r="A46" s="25" t="s">
        <v>46</v>
      </c>
      <c s="29" t="s">
        <v>41</v>
      </c>
      <c s="29" t="s">
        <v>96</v>
      </c>
      <c s="25" t="s">
        <v>48</v>
      </c>
      <c s="30" t="s">
        <v>97</v>
      </c>
      <c s="31" t="s">
        <v>82</v>
      </c>
      <c s="32">
        <v>131.914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98</v>
      </c>
    </row>
    <row r="48" spans="1:5" ht="12.75">
      <c r="A48" s="36" t="s">
        <v>53</v>
      </c>
      <c r="E48" s="37" t="s">
        <v>99</v>
      </c>
    </row>
    <row r="49" spans="1:5" ht="38.25">
      <c r="A49" t="s">
        <v>55</v>
      </c>
      <c r="E49" s="35" t="s">
        <v>100</v>
      </c>
    </row>
    <row r="50" spans="1:16" ht="12.75">
      <c r="A50" s="25" t="s">
        <v>46</v>
      </c>
      <c s="29" t="s">
        <v>43</v>
      </c>
      <c s="29" t="s">
        <v>101</v>
      </c>
      <c s="25" t="s">
        <v>48</v>
      </c>
      <c s="30" t="s">
        <v>102</v>
      </c>
      <c s="31" t="s">
        <v>82</v>
      </c>
      <c s="32">
        <v>260.955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103</v>
      </c>
    </row>
    <row r="52" spans="1:5" ht="12.75">
      <c r="A52" s="36" t="s">
        <v>53</v>
      </c>
      <c r="E52" s="37" t="s">
        <v>104</v>
      </c>
    </row>
    <row r="53" spans="1:5" ht="369.75">
      <c r="A53" t="s">
        <v>55</v>
      </c>
      <c r="E53" s="35" t="s">
        <v>105</v>
      </c>
    </row>
    <row r="54" spans="1:16" ht="12.75">
      <c r="A54" s="25" t="s">
        <v>46</v>
      </c>
      <c s="29" t="s">
        <v>106</v>
      </c>
      <c s="29" t="s">
        <v>107</v>
      </c>
      <c s="25" t="s">
        <v>48</v>
      </c>
      <c s="30" t="s">
        <v>108</v>
      </c>
      <c s="31" t="s">
        <v>82</v>
      </c>
      <c s="32">
        <v>131.914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25.5">
      <c r="A55" s="34" t="s">
        <v>52</v>
      </c>
      <c r="E55" s="35" t="s">
        <v>109</v>
      </c>
    </row>
    <row r="56" spans="1:5" ht="12.75">
      <c r="A56" s="36" t="s">
        <v>53</v>
      </c>
      <c r="E56" s="37" t="s">
        <v>110</v>
      </c>
    </row>
    <row r="57" spans="1:5" ht="306">
      <c r="A57" t="s">
        <v>55</v>
      </c>
      <c r="E57" s="35" t="s">
        <v>111</v>
      </c>
    </row>
    <row r="58" spans="1:16" ht="12.75">
      <c r="A58" s="25" t="s">
        <v>46</v>
      </c>
      <c s="29" t="s">
        <v>112</v>
      </c>
      <c s="29" t="s">
        <v>113</v>
      </c>
      <c s="25" t="s">
        <v>48</v>
      </c>
      <c s="30" t="s">
        <v>114</v>
      </c>
      <c s="31" t="s">
        <v>115</v>
      </c>
      <c s="32">
        <v>296.61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116</v>
      </c>
    </row>
    <row r="60" spans="1:5" ht="25.5">
      <c r="A60" s="36" t="s">
        <v>53</v>
      </c>
      <c r="E60" s="37" t="s">
        <v>117</v>
      </c>
    </row>
    <row r="61" spans="1:5" ht="63.75">
      <c r="A61" t="s">
        <v>55</v>
      </c>
      <c r="E61" s="35" t="s">
        <v>118</v>
      </c>
    </row>
    <row r="62" spans="1:16" ht="12.75">
      <c r="A62" s="25" t="s">
        <v>46</v>
      </c>
      <c s="29" t="s">
        <v>119</v>
      </c>
      <c s="29" t="s">
        <v>120</v>
      </c>
      <c s="25" t="s">
        <v>48</v>
      </c>
      <c s="30" t="s">
        <v>121</v>
      </c>
      <c s="31" t="s">
        <v>82</v>
      </c>
      <c s="32">
        <v>451.468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48</v>
      </c>
    </row>
    <row r="64" spans="1:5" ht="51">
      <c r="A64" s="36" t="s">
        <v>53</v>
      </c>
      <c r="E64" s="37" t="s">
        <v>122</v>
      </c>
    </row>
    <row r="65" spans="1:5" ht="191.25">
      <c r="A65" t="s">
        <v>55</v>
      </c>
      <c r="E65" s="35" t="s">
        <v>123</v>
      </c>
    </row>
    <row r="66" spans="1:16" ht="12.75">
      <c r="A66" s="25" t="s">
        <v>46</v>
      </c>
      <c s="29" t="s">
        <v>124</v>
      </c>
      <c s="29" t="s">
        <v>125</v>
      </c>
      <c s="25" t="s">
        <v>48</v>
      </c>
      <c s="30" t="s">
        <v>126</v>
      </c>
      <c s="31" t="s">
        <v>82</v>
      </c>
      <c s="32">
        <v>68.621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51">
      <c r="A67" s="34" t="s">
        <v>52</v>
      </c>
      <c r="E67" s="35" t="s">
        <v>127</v>
      </c>
    </row>
    <row r="68" spans="1:5" ht="12.75">
      <c r="A68" s="36" t="s">
        <v>53</v>
      </c>
      <c r="E68" s="37" t="s">
        <v>128</v>
      </c>
    </row>
    <row r="69" spans="1:5" ht="242.25">
      <c r="A69" t="s">
        <v>55</v>
      </c>
      <c r="E69" s="35" t="s">
        <v>129</v>
      </c>
    </row>
    <row r="70" spans="1:16" ht="12.75">
      <c r="A70" s="25" t="s">
        <v>46</v>
      </c>
      <c s="29" t="s">
        <v>130</v>
      </c>
      <c s="29" t="s">
        <v>131</v>
      </c>
      <c s="25" t="s">
        <v>48</v>
      </c>
      <c s="30" t="s">
        <v>132</v>
      </c>
      <c s="31" t="s">
        <v>82</v>
      </c>
      <c s="32">
        <v>14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51">
      <c r="A71" s="34" t="s">
        <v>52</v>
      </c>
      <c r="E71" s="35" t="s">
        <v>127</v>
      </c>
    </row>
    <row r="72" spans="1:5" ht="12.75">
      <c r="A72" s="36" t="s">
        <v>53</v>
      </c>
      <c r="E72" s="37" t="s">
        <v>133</v>
      </c>
    </row>
    <row r="73" spans="1:5" ht="229.5">
      <c r="A73" t="s">
        <v>55</v>
      </c>
      <c r="E73" s="35" t="s">
        <v>134</v>
      </c>
    </row>
    <row r="74" spans="1:16" ht="12.75">
      <c r="A74" s="25" t="s">
        <v>46</v>
      </c>
      <c s="29" t="s">
        <v>135</v>
      </c>
      <c s="29" t="s">
        <v>136</v>
      </c>
      <c s="25" t="s">
        <v>48</v>
      </c>
      <c s="30" t="s">
        <v>137</v>
      </c>
      <c s="31" t="s">
        <v>75</v>
      </c>
      <c s="32">
        <v>65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48</v>
      </c>
    </row>
    <row r="76" spans="1:5" ht="12.75">
      <c r="A76" s="36" t="s">
        <v>53</v>
      </c>
      <c r="E76" s="37" t="s">
        <v>138</v>
      </c>
    </row>
    <row r="77" spans="1:5" ht="25.5">
      <c r="A77" t="s">
        <v>55</v>
      </c>
      <c r="E77" s="35" t="s">
        <v>139</v>
      </c>
    </row>
    <row r="78" spans="1:16" ht="12.75">
      <c r="A78" s="25" t="s">
        <v>46</v>
      </c>
      <c s="29" t="s">
        <v>140</v>
      </c>
      <c s="29" t="s">
        <v>141</v>
      </c>
      <c s="25" t="s">
        <v>48</v>
      </c>
      <c s="30" t="s">
        <v>142</v>
      </c>
      <c s="31" t="s">
        <v>75</v>
      </c>
      <c s="32">
        <v>1319.138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53</v>
      </c>
      <c r="E80" s="37" t="s">
        <v>143</v>
      </c>
    </row>
    <row r="81" spans="1:5" ht="12.75">
      <c r="A81" t="s">
        <v>55</v>
      </c>
      <c r="E81" s="35" t="s">
        <v>144</v>
      </c>
    </row>
    <row r="82" spans="1:16" ht="12.75">
      <c r="A82" s="25" t="s">
        <v>46</v>
      </c>
      <c s="29" t="s">
        <v>145</v>
      </c>
      <c s="29" t="s">
        <v>146</v>
      </c>
      <c s="25" t="s">
        <v>48</v>
      </c>
      <c s="30" t="s">
        <v>147</v>
      </c>
      <c s="31" t="s">
        <v>75</v>
      </c>
      <c s="32">
        <v>1319.138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148</v>
      </c>
    </row>
    <row r="84" spans="1:5" ht="12.75">
      <c r="A84" s="36" t="s">
        <v>53</v>
      </c>
      <c r="E84" s="37" t="s">
        <v>149</v>
      </c>
    </row>
    <row r="85" spans="1:5" ht="38.25">
      <c r="A85" t="s">
        <v>55</v>
      </c>
      <c r="E85" s="35" t="s">
        <v>150</v>
      </c>
    </row>
    <row r="86" spans="1:16" ht="12.75">
      <c r="A86" s="25" t="s">
        <v>46</v>
      </c>
      <c s="29" t="s">
        <v>151</v>
      </c>
      <c s="29" t="s">
        <v>152</v>
      </c>
      <c s="25" t="s">
        <v>69</v>
      </c>
      <c s="30" t="s">
        <v>153</v>
      </c>
      <c s="31" t="s">
        <v>75</v>
      </c>
      <c s="32">
        <v>1319.138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4" t="s">
        <v>52</v>
      </c>
      <c r="E87" s="35" t="s">
        <v>48</v>
      </c>
    </row>
    <row r="88" spans="1:5" ht="12.75">
      <c r="A88" s="36" t="s">
        <v>53</v>
      </c>
      <c r="E88" s="37" t="s">
        <v>149</v>
      </c>
    </row>
    <row r="89" spans="1:5" ht="63.75">
      <c r="A89" t="s">
        <v>55</v>
      </c>
      <c r="E89" s="35" t="s">
        <v>154</v>
      </c>
    </row>
    <row r="90" spans="1:16" ht="12.75">
      <c r="A90" s="25" t="s">
        <v>46</v>
      </c>
      <c s="29" t="s">
        <v>155</v>
      </c>
      <c s="29" t="s">
        <v>156</v>
      </c>
      <c s="25" t="s">
        <v>48</v>
      </c>
      <c s="30" t="s">
        <v>157</v>
      </c>
      <c s="31" t="s">
        <v>75</v>
      </c>
      <c s="32">
        <v>1319.138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48</v>
      </c>
    </row>
    <row r="92" spans="1:5" ht="12.75">
      <c r="A92" s="36" t="s">
        <v>53</v>
      </c>
      <c r="E92" s="37" t="s">
        <v>158</v>
      </c>
    </row>
    <row r="93" spans="1:5" ht="38.25">
      <c r="A93" t="s">
        <v>55</v>
      </c>
      <c r="E93" s="35" t="s">
        <v>159</v>
      </c>
    </row>
    <row r="94" spans="1:18" ht="12.75" customHeight="1">
      <c r="A94" s="6" t="s">
        <v>44</v>
      </c>
      <c s="6"/>
      <c s="39" t="s">
        <v>32</v>
      </c>
      <c s="6"/>
      <c s="27" t="s">
        <v>160</v>
      </c>
      <c s="6"/>
      <c s="6"/>
      <c s="6"/>
      <c s="40">
        <f>0+Q94</f>
      </c>
      <c s="6"/>
      <c r="O94">
        <f>0+R94</f>
      </c>
      <c r="Q94">
        <f>0+I95+I99</f>
      </c>
      <c>
        <f>0+O95+O99</f>
      </c>
    </row>
    <row r="95" spans="1:16" ht="12.75">
      <c r="A95" s="25" t="s">
        <v>46</v>
      </c>
      <c s="29" t="s">
        <v>161</v>
      </c>
      <c s="29" t="s">
        <v>162</v>
      </c>
      <c s="25" t="s">
        <v>48</v>
      </c>
      <c s="30" t="s">
        <v>163</v>
      </c>
      <c s="31" t="s">
        <v>82</v>
      </c>
      <c s="32">
        <v>5.8</v>
      </c>
      <c s="33">
        <v>0</v>
      </c>
      <c s="33">
        <f>ROUND(ROUND(H95,2)*ROUND(G95,3),2)</f>
      </c>
      <c s="31" t="s">
        <v>51</v>
      </c>
      <c r="O95">
        <f>(I95*21)/100</f>
      </c>
      <c t="s">
        <v>22</v>
      </c>
    </row>
    <row r="96" spans="1:5" ht="12.75">
      <c r="A96" s="34" t="s">
        <v>52</v>
      </c>
      <c r="E96" s="35" t="s">
        <v>48</v>
      </c>
    </row>
    <row r="97" spans="1:5" ht="12.75">
      <c r="A97" s="36" t="s">
        <v>53</v>
      </c>
      <c r="E97" s="37" t="s">
        <v>164</v>
      </c>
    </row>
    <row r="98" spans="1:5" ht="369.75">
      <c r="A98" t="s">
        <v>55</v>
      </c>
      <c r="E98" s="35" t="s">
        <v>165</v>
      </c>
    </row>
    <row r="99" spans="1:16" ht="12.75">
      <c r="A99" s="25" t="s">
        <v>46</v>
      </c>
      <c s="29" t="s">
        <v>166</v>
      </c>
      <c s="29" t="s">
        <v>167</v>
      </c>
      <c s="25" t="s">
        <v>48</v>
      </c>
      <c s="30" t="s">
        <v>168</v>
      </c>
      <c s="31" t="s">
        <v>82</v>
      </c>
      <c s="32">
        <v>5.8</v>
      </c>
      <c s="33">
        <v>0</v>
      </c>
      <c s="33">
        <f>ROUND(ROUND(H99,2)*ROUND(G99,3),2)</f>
      </c>
      <c s="31" t="s">
        <v>51</v>
      </c>
      <c r="O99">
        <f>(I99*21)/100</f>
      </c>
      <c t="s">
        <v>22</v>
      </c>
    </row>
    <row r="100" spans="1:5" ht="12.75">
      <c r="A100" s="34" t="s">
        <v>52</v>
      </c>
      <c r="E100" s="35" t="s">
        <v>48</v>
      </c>
    </row>
    <row r="101" spans="1:5" ht="12.75">
      <c r="A101" s="36" t="s">
        <v>53</v>
      </c>
      <c r="E101" s="37" t="s">
        <v>169</v>
      </c>
    </row>
    <row r="102" spans="1:5" ht="102">
      <c r="A102" t="s">
        <v>55</v>
      </c>
      <c r="E102" s="35" t="s">
        <v>170</v>
      </c>
    </row>
    <row r="103" spans="1:18" ht="12.75" customHeight="1">
      <c r="A103" s="6" t="s">
        <v>44</v>
      </c>
      <c s="6"/>
      <c s="39" t="s">
        <v>34</v>
      </c>
      <c s="6"/>
      <c s="27" t="s">
        <v>171</v>
      </c>
      <c s="6"/>
      <c s="6"/>
      <c s="6"/>
      <c s="40">
        <f>0+Q103</f>
      </c>
      <c s="6"/>
      <c r="O103">
        <f>0+R103</f>
      </c>
      <c r="Q103">
        <f>0+I104+I108+I112+I116+I120+I124+I128+I132+I136+I140+I144</f>
      </c>
      <c>
        <f>0+O104+O108+O112+O116+O120+O124+O128+O132+O136+O140+O144</f>
      </c>
    </row>
    <row r="104" spans="1:16" ht="12.75">
      <c r="A104" s="25" t="s">
        <v>46</v>
      </c>
      <c s="29" t="s">
        <v>172</v>
      </c>
      <c s="29" t="s">
        <v>173</v>
      </c>
      <c s="25" t="s">
        <v>48</v>
      </c>
      <c s="30" t="s">
        <v>174</v>
      </c>
      <c s="31" t="s">
        <v>75</v>
      </c>
      <c s="32">
        <v>45</v>
      </c>
      <c s="33">
        <v>0</v>
      </c>
      <c s="33">
        <f>ROUND(ROUND(H104,2)*ROUND(G104,3),2)</f>
      </c>
      <c s="31" t="s">
        <v>51</v>
      </c>
      <c r="O104">
        <f>(I104*21)/100</f>
      </c>
      <c t="s">
        <v>22</v>
      </c>
    </row>
    <row r="105" spans="1:5" ht="12.75">
      <c r="A105" s="34" t="s">
        <v>52</v>
      </c>
      <c r="E105" s="35" t="s">
        <v>48</v>
      </c>
    </row>
    <row r="106" spans="1:5" ht="12.75">
      <c r="A106" s="36" t="s">
        <v>53</v>
      </c>
      <c r="E106" s="37" t="s">
        <v>175</v>
      </c>
    </row>
    <row r="107" spans="1:5" ht="51">
      <c r="A107" t="s">
        <v>55</v>
      </c>
      <c r="E107" s="35" t="s">
        <v>176</v>
      </c>
    </row>
    <row r="108" spans="1:16" ht="12.75">
      <c r="A108" s="25" t="s">
        <v>46</v>
      </c>
      <c s="29" t="s">
        <v>177</v>
      </c>
      <c s="29" t="s">
        <v>178</v>
      </c>
      <c s="25" t="s">
        <v>48</v>
      </c>
      <c s="30" t="s">
        <v>179</v>
      </c>
      <c s="31" t="s">
        <v>75</v>
      </c>
      <c s="32">
        <v>20</v>
      </c>
      <c s="33">
        <v>0</v>
      </c>
      <c s="33">
        <f>ROUND(ROUND(H108,2)*ROUND(G108,3),2)</f>
      </c>
      <c s="31" t="s">
        <v>51</v>
      </c>
      <c r="O108">
        <f>(I108*21)/100</f>
      </c>
      <c t="s">
        <v>22</v>
      </c>
    </row>
    <row r="109" spans="1:5" ht="12.75">
      <c r="A109" s="34" t="s">
        <v>52</v>
      </c>
      <c r="E109" s="35" t="s">
        <v>48</v>
      </c>
    </row>
    <row r="110" spans="1:5" ht="12.75">
      <c r="A110" s="36" t="s">
        <v>53</v>
      </c>
      <c r="E110" s="37" t="s">
        <v>180</v>
      </c>
    </row>
    <row r="111" spans="1:5" ht="51">
      <c r="A111" t="s">
        <v>55</v>
      </c>
      <c r="E111" s="35" t="s">
        <v>176</v>
      </c>
    </row>
    <row r="112" spans="1:16" ht="12.75">
      <c r="A112" s="25" t="s">
        <v>46</v>
      </c>
      <c s="29" t="s">
        <v>181</v>
      </c>
      <c s="29" t="s">
        <v>182</v>
      </c>
      <c s="25" t="s">
        <v>48</v>
      </c>
      <c s="30" t="s">
        <v>183</v>
      </c>
      <c s="31" t="s">
        <v>75</v>
      </c>
      <c s="32">
        <v>65</v>
      </c>
      <c s="33">
        <v>0</v>
      </c>
      <c s="33">
        <f>ROUND(ROUND(H112,2)*ROUND(G112,3),2)</f>
      </c>
      <c s="31" t="s">
        <v>51</v>
      </c>
      <c r="O112">
        <f>(I112*21)/100</f>
      </c>
      <c t="s">
        <v>22</v>
      </c>
    </row>
    <row r="113" spans="1:5" ht="12.75">
      <c r="A113" s="34" t="s">
        <v>52</v>
      </c>
      <c r="E113" s="35" t="s">
        <v>48</v>
      </c>
    </row>
    <row r="114" spans="1:5" ht="51">
      <c r="A114" s="36" t="s">
        <v>53</v>
      </c>
      <c r="E114" s="37" t="s">
        <v>184</v>
      </c>
    </row>
    <row r="115" spans="1:5" ht="102">
      <c r="A115" t="s">
        <v>55</v>
      </c>
      <c r="E115" s="35" t="s">
        <v>185</v>
      </c>
    </row>
    <row r="116" spans="1:16" ht="12.75">
      <c r="A116" s="25" t="s">
        <v>46</v>
      </c>
      <c s="29" t="s">
        <v>186</v>
      </c>
      <c s="29" t="s">
        <v>187</v>
      </c>
      <c s="25" t="s">
        <v>48</v>
      </c>
      <c s="30" t="s">
        <v>188</v>
      </c>
      <c s="31" t="s">
        <v>75</v>
      </c>
      <c s="32">
        <v>666</v>
      </c>
      <c s="33">
        <v>0</v>
      </c>
      <c s="33">
        <f>ROUND(ROUND(H116,2)*ROUND(G116,3),2)</f>
      </c>
      <c s="31" t="s">
        <v>51</v>
      </c>
      <c r="O116">
        <f>(I116*21)/100</f>
      </c>
      <c t="s">
        <v>22</v>
      </c>
    </row>
    <row r="117" spans="1:5" ht="12.75">
      <c r="A117" s="34" t="s">
        <v>52</v>
      </c>
      <c r="E117" s="35" t="s">
        <v>48</v>
      </c>
    </row>
    <row r="118" spans="1:5" ht="12.75">
      <c r="A118" s="36" t="s">
        <v>53</v>
      </c>
      <c r="E118" s="37" t="s">
        <v>189</v>
      </c>
    </row>
    <row r="119" spans="1:5" ht="102">
      <c r="A119" t="s">
        <v>55</v>
      </c>
      <c r="E119" s="35" t="s">
        <v>185</v>
      </c>
    </row>
    <row r="120" spans="1:16" ht="12.75">
      <c r="A120" s="25" t="s">
        <v>46</v>
      </c>
      <c s="29" t="s">
        <v>190</v>
      </c>
      <c s="29" t="s">
        <v>191</v>
      </c>
      <c s="25" t="s">
        <v>48</v>
      </c>
      <c s="30" t="s">
        <v>192</v>
      </c>
      <c s="31" t="s">
        <v>75</v>
      </c>
      <c s="32">
        <v>45</v>
      </c>
      <c s="33">
        <v>0</v>
      </c>
      <c s="33">
        <f>ROUND(ROUND(H120,2)*ROUND(G120,3),2)</f>
      </c>
      <c s="31" t="s">
        <v>51</v>
      </c>
      <c r="O120">
        <f>(I120*21)/100</f>
      </c>
      <c t="s">
        <v>22</v>
      </c>
    </row>
    <row r="121" spans="1:5" ht="25.5">
      <c r="A121" s="34" t="s">
        <v>52</v>
      </c>
      <c r="E121" s="35" t="s">
        <v>193</v>
      </c>
    </row>
    <row r="122" spans="1:5" ht="12.75">
      <c r="A122" s="36" t="s">
        <v>53</v>
      </c>
      <c r="E122" s="37" t="s">
        <v>194</v>
      </c>
    </row>
    <row r="123" spans="1:5" ht="51">
      <c r="A123" t="s">
        <v>55</v>
      </c>
      <c r="E123" s="35" t="s">
        <v>195</v>
      </c>
    </row>
    <row r="124" spans="1:16" ht="12.75">
      <c r="A124" s="25" t="s">
        <v>46</v>
      </c>
      <c s="29" t="s">
        <v>196</v>
      </c>
      <c s="29" t="s">
        <v>197</v>
      </c>
      <c s="25" t="s">
        <v>48</v>
      </c>
      <c s="30" t="s">
        <v>198</v>
      </c>
      <c s="31" t="s">
        <v>75</v>
      </c>
      <c s="32">
        <v>4913.245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25.5">
      <c r="A125" s="34" t="s">
        <v>52</v>
      </c>
      <c r="E125" s="35" t="s">
        <v>199</v>
      </c>
    </row>
    <row r="126" spans="1:5" ht="12.75">
      <c r="A126" s="36" t="s">
        <v>53</v>
      </c>
      <c r="E126" s="37" t="s">
        <v>200</v>
      </c>
    </row>
    <row r="127" spans="1:5" ht="51">
      <c r="A127" t="s">
        <v>55</v>
      </c>
      <c r="E127" s="35" t="s">
        <v>195</v>
      </c>
    </row>
    <row r="128" spans="1:16" ht="12.75">
      <c r="A128" s="25" t="s">
        <v>46</v>
      </c>
      <c s="29" t="s">
        <v>201</v>
      </c>
      <c s="29" t="s">
        <v>202</v>
      </c>
      <c s="25" t="s">
        <v>48</v>
      </c>
      <c s="30" t="s">
        <v>203</v>
      </c>
      <c s="31" t="s">
        <v>75</v>
      </c>
      <c s="32">
        <v>20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25.5">
      <c r="A130" s="36" t="s">
        <v>53</v>
      </c>
      <c r="E130" s="37" t="s">
        <v>204</v>
      </c>
    </row>
    <row r="131" spans="1:5" ht="51">
      <c r="A131" t="s">
        <v>55</v>
      </c>
      <c r="E131" s="35" t="s">
        <v>205</v>
      </c>
    </row>
    <row r="132" spans="1:16" ht="12.75">
      <c r="A132" s="25" t="s">
        <v>46</v>
      </c>
      <c s="29" t="s">
        <v>206</v>
      </c>
      <c s="29" t="s">
        <v>207</v>
      </c>
      <c s="25" t="s">
        <v>69</v>
      </c>
      <c s="30" t="s">
        <v>208</v>
      </c>
      <c s="31" t="s">
        <v>82</v>
      </c>
      <c s="32">
        <v>212.026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38.25">
      <c r="A133" s="34" t="s">
        <v>52</v>
      </c>
      <c r="E133" s="35" t="s">
        <v>209</v>
      </c>
    </row>
    <row r="134" spans="1:5" ht="25.5">
      <c r="A134" s="36" t="s">
        <v>53</v>
      </c>
      <c r="E134" s="37" t="s">
        <v>210</v>
      </c>
    </row>
    <row r="135" spans="1:5" ht="165.75">
      <c r="A135" t="s">
        <v>55</v>
      </c>
      <c r="E135" s="35" t="s">
        <v>211</v>
      </c>
    </row>
    <row r="136" spans="1:16" ht="12.75">
      <c r="A136" s="25" t="s">
        <v>46</v>
      </c>
      <c s="29" t="s">
        <v>212</v>
      </c>
      <c s="29" t="s">
        <v>213</v>
      </c>
      <c s="25" t="s">
        <v>69</v>
      </c>
      <c s="30" t="s">
        <v>214</v>
      </c>
      <c s="31" t="s">
        <v>82</v>
      </c>
      <c s="32">
        <v>40.364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38.25">
      <c r="A137" s="34" t="s">
        <v>52</v>
      </c>
      <c r="E137" s="35" t="s">
        <v>209</v>
      </c>
    </row>
    <row r="138" spans="1:5" ht="51">
      <c r="A138" s="36" t="s">
        <v>53</v>
      </c>
      <c r="E138" s="37" t="s">
        <v>215</v>
      </c>
    </row>
    <row r="139" spans="1:5" ht="165.75">
      <c r="A139" t="s">
        <v>55</v>
      </c>
      <c r="E139" s="35" t="s">
        <v>211</v>
      </c>
    </row>
    <row r="140" spans="1:16" ht="12.75">
      <c r="A140" s="25" t="s">
        <v>46</v>
      </c>
      <c s="29" t="s">
        <v>216</v>
      </c>
      <c s="29" t="s">
        <v>217</v>
      </c>
      <c s="25" t="s">
        <v>48</v>
      </c>
      <c s="30" t="s">
        <v>218</v>
      </c>
      <c s="31" t="s">
        <v>75</v>
      </c>
      <c s="32">
        <v>20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25.5">
      <c r="A142" s="36" t="s">
        <v>53</v>
      </c>
      <c r="E142" s="37" t="s">
        <v>204</v>
      </c>
    </row>
    <row r="143" spans="1:5" ht="25.5">
      <c r="A143" t="s">
        <v>55</v>
      </c>
      <c r="E143" s="35" t="s">
        <v>219</v>
      </c>
    </row>
    <row r="144" spans="1:16" ht="12.75">
      <c r="A144" s="25" t="s">
        <v>46</v>
      </c>
      <c s="29" t="s">
        <v>220</v>
      </c>
      <c s="29" t="s">
        <v>221</v>
      </c>
      <c s="25" t="s">
        <v>48</v>
      </c>
      <c s="30" t="s">
        <v>222</v>
      </c>
      <c s="31" t="s">
        <v>115</v>
      </c>
      <c s="32">
        <v>680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25.5">
      <c r="A146" s="36" t="s">
        <v>53</v>
      </c>
      <c r="E146" s="37" t="s">
        <v>223</v>
      </c>
    </row>
    <row r="147" spans="1:5" ht="38.25">
      <c r="A147" t="s">
        <v>55</v>
      </c>
      <c r="E147" s="35" t="s">
        <v>224</v>
      </c>
    </row>
    <row r="148" spans="1:18" ht="12.75" customHeight="1">
      <c r="A148" s="6" t="s">
        <v>44</v>
      </c>
      <c s="6"/>
      <c s="39" t="s">
        <v>39</v>
      </c>
      <c s="6"/>
      <c s="27" t="s">
        <v>225</v>
      </c>
      <c s="6"/>
      <c s="6"/>
      <c s="6"/>
      <c s="40">
        <f>0+Q148</f>
      </c>
      <c s="6"/>
      <c r="O148">
        <f>0+R148</f>
      </c>
      <c r="Q148">
        <f>0+I149+I153+I157+I161+I165+I169+I173+I177+I181+I185+I189</f>
      </c>
      <c>
        <f>0+O149+O153+O157+O161+O165+O169+O173+O177+O181+O185+O189</f>
      </c>
    </row>
    <row r="149" spans="1:16" ht="12.75">
      <c r="A149" s="25" t="s">
        <v>46</v>
      </c>
      <c s="29" t="s">
        <v>226</v>
      </c>
      <c s="29" t="s">
        <v>227</v>
      </c>
      <c s="25" t="s">
        <v>48</v>
      </c>
      <c s="30" t="s">
        <v>228</v>
      </c>
      <c s="31" t="s">
        <v>229</v>
      </c>
      <c s="32">
        <v>48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38.25">
      <c r="A151" s="36" t="s">
        <v>53</v>
      </c>
      <c r="E151" s="37" t="s">
        <v>230</v>
      </c>
    </row>
    <row r="152" spans="1:5" ht="51">
      <c r="A152" t="s">
        <v>55</v>
      </c>
      <c r="E152" s="35" t="s">
        <v>231</v>
      </c>
    </row>
    <row r="153" spans="1:16" ht="12.75">
      <c r="A153" s="25" t="s">
        <v>46</v>
      </c>
      <c s="29" t="s">
        <v>232</v>
      </c>
      <c s="29" t="s">
        <v>233</v>
      </c>
      <c s="25" t="s">
        <v>48</v>
      </c>
      <c s="30" t="s">
        <v>234</v>
      </c>
      <c s="31" t="s">
        <v>229</v>
      </c>
      <c s="32">
        <v>14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83</v>
      </c>
    </row>
    <row r="155" spans="1:5" ht="12.75">
      <c r="A155" s="36" t="s">
        <v>53</v>
      </c>
      <c r="E155" s="37" t="s">
        <v>235</v>
      </c>
    </row>
    <row r="156" spans="1:5" ht="25.5">
      <c r="A156" t="s">
        <v>55</v>
      </c>
      <c r="E156" s="35" t="s">
        <v>236</v>
      </c>
    </row>
    <row r="157" spans="1:16" ht="25.5">
      <c r="A157" s="25" t="s">
        <v>46</v>
      </c>
      <c s="29" t="s">
        <v>237</v>
      </c>
      <c s="29" t="s">
        <v>238</v>
      </c>
      <c s="25" t="s">
        <v>48</v>
      </c>
      <c s="30" t="s">
        <v>239</v>
      </c>
      <c s="31" t="s">
        <v>229</v>
      </c>
      <c s="32">
        <v>2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240</v>
      </c>
    </row>
    <row r="159" spans="1:5" ht="38.25">
      <c r="A159" s="36" t="s">
        <v>53</v>
      </c>
      <c r="E159" s="37" t="s">
        <v>241</v>
      </c>
    </row>
    <row r="160" spans="1:5" ht="25.5">
      <c r="A160" t="s">
        <v>55</v>
      </c>
      <c r="E160" s="35" t="s">
        <v>242</v>
      </c>
    </row>
    <row r="161" spans="1:16" ht="12.75">
      <c r="A161" s="25" t="s">
        <v>46</v>
      </c>
      <c s="29" t="s">
        <v>243</v>
      </c>
      <c s="29" t="s">
        <v>244</v>
      </c>
      <c s="25" t="s">
        <v>48</v>
      </c>
      <c s="30" t="s">
        <v>245</v>
      </c>
      <c s="31" t="s">
        <v>229</v>
      </c>
      <c s="32">
        <v>3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51">
      <c r="A162" s="34" t="s">
        <v>52</v>
      </c>
      <c r="E162" s="35" t="s">
        <v>246</v>
      </c>
    </row>
    <row r="163" spans="1:5" ht="51">
      <c r="A163" s="36" t="s">
        <v>53</v>
      </c>
      <c r="E163" s="37" t="s">
        <v>247</v>
      </c>
    </row>
    <row r="164" spans="1:5" ht="25.5">
      <c r="A164" t="s">
        <v>55</v>
      </c>
      <c r="E164" s="35" t="s">
        <v>248</v>
      </c>
    </row>
    <row r="165" spans="1:16" ht="25.5">
      <c r="A165" s="25" t="s">
        <v>46</v>
      </c>
      <c s="29" t="s">
        <v>249</v>
      </c>
      <c s="29" t="s">
        <v>250</v>
      </c>
      <c s="25" t="s">
        <v>48</v>
      </c>
      <c s="30" t="s">
        <v>251</v>
      </c>
      <c s="31" t="s">
        <v>229</v>
      </c>
      <c s="32">
        <v>2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12.75">
      <c r="A166" s="34" t="s">
        <v>52</v>
      </c>
      <c r="E166" s="35" t="s">
        <v>252</v>
      </c>
    </row>
    <row r="167" spans="1:5" ht="38.25">
      <c r="A167" s="36" t="s">
        <v>53</v>
      </c>
      <c r="E167" s="37" t="s">
        <v>241</v>
      </c>
    </row>
    <row r="168" spans="1:5" ht="25.5">
      <c r="A168" t="s">
        <v>55</v>
      </c>
      <c r="E168" s="35" t="s">
        <v>253</v>
      </c>
    </row>
    <row r="169" spans="1:16" ht="12.75">
      <c r="A169" s="25" t="s">
        <v>46</v>
      </c>
      <c s="29" t="s">
        <v>254</v>
      </c>
      <c s="29" t="s">
        <v>255</v>
      </c>
      <c s="25" t="s">
        <v>48</v>
      </c>
      <c s="30" t="s">
        <v>256</v>
      </c>
      <c s="31" t="s">
        <v>229</v>
      </c>
      <c s="32">
        <v>2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51">
      <c r="A170" s="34" t="s">
        <v>52</v>
      </c>
      <c r="E170" s="35" t="s">
        <v>246</v>
      </c>
    </row>
    <row r="171" spans="1:5" ht="38.25">
      <c r="A171" s="36" t="s">
        <v>53</v>
      </c>
      <c r="E171" s="37" t="s">
        <v>241</v>
      </c>
    </row>
    <row r="172" spans="1:5" ht="25.5">
      <c r="A172" t="s">
        <v>55</v>
      </c>
      <c r="E172" s="35" t="s">
        <v>248</v>
      </c>
    </row>
    <row r="173" spans="1:16" ht="25.5">
      <c r="A173" s="25" t="s">
        <v>46</v>
      </c>
      <c s="29" t="s">
        <v>257</v>
      </c>
      <c s="29" t="s">
        <v>258</v>
      </c>
      <c s="25" t="s">
        <v>48</v>
      </c>
      <c s="30" t="s">
        <v>259</v>
      </c>
      <c s="31" t="s">
        <v>75</v>
      </c>
      <c s="32">
        <v>403.6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25.5">
      <c r="A174" s="34" t="s">
        <v>52</v>
      </c>
      <c r="E174" s="35" t="s">
        <v>260</v>
      </c>
    </row>
    <row r="175" spans="1:5" ht="51">
      <c r="A175" s="36" t="s">
        <v>53</v>
      </c>
      <c r="E175" s="37" t="s">
        <v>261</v>
      </c>
    </row>
    <row r="176" spans="1:5" ht="38.25">
      <c r="A176" t="s">
        <v>55</v>
      </c>
      <c r="E176" s="35" t="s">
        <v>262</v>
      </c>
    </row>
    <row r="177" spans="1:16" ht="25.5">
      <c r="A177" s="25" t="s">
        <v>46</v>
      </c>
      <c s="29" t="s">
        <v>263</v>
      </c>
      <c s="29" t="s">
        <v>264</v>
      </c>
      <c s="25" t="s">
        <v>48</v>
      </c>
      <c s="30" t="s">
        <v>265</v>
      </c>
      <c s="31" t="s">
        <v>75</v>
      </c>
      <c s="32">
        <v>403.6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25.5">
      <c r="A178" s="34" t="s">
        <v>52</v>
      </c>
      <c r="E178" s="35" t="s">
        <v>266</v>
      </c>
    </row>
    <row r="179" spans="1:5" ht="51">
      <c r="A179" s="36" t="s">
        <v>53</v>
      </c>
      <c r="E179" s="37" t="s">
        <v>261</v>
      </c>
    </row>
    <row r="180" spans="1:5" ht="38.25">
      <c r="A180" t="s">
        <v>55</v>
      </c>
      <c r="E180" s="35" t="s">
        <v>262</v>
      </c>
    </row>
    <row r="181" spans="1:16" ht="12.75">
      <c r="A181" s="25" t="s">
        <v>46</v>
      </c>
      <c s="29" t="s">
        <v>267</v>
      </c>
      <c s="29" t="s">
        <v>268</v>
      </c>
      <c s="25" t="s">
        <v>48</v>
      </c>
      <c s="30" t="s">
        <v>269</v>
      </c>
      <c s="31" t="s">
        <v>115</v>
      </c>
      <c s="32">
        <v>18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270</v>
      </c>
    </row>
    <row r="183" spans="1:5" ht="12.75">
      <c r="A183" s="36" t="s">
        <v>53</v>
      </c>
      <c r="E183" s="37" t="s">
        <v>271</v>
      </c>
    </row>
    <row r="184" spans="1:5" ht="63.75">
      <c r="A184" t="s">
        <v>55</v>
      </c>
      <c r="E184" s="35" t="s">
        <v>272</v>
      </c>
    </row>
    <row r="185" spans="1:16" ht="12.75">
      <c r="A185" s="25" t="s">
        <v>46</v>
      </c>
      <c s="29" t="s">
        <v>273</v>
      </c>
      <c s="29" t="s">
        <v>274</v>
      </c>
      <c s="25" t="s">
        <v>48</v>
      </c>
      <c s="30" t="s">
        <v>275</v>
      </c>
      <c s="31" t="s">
        <v>115</v>
      </c>
      <c s="32">
        <v>680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48</v>
      </c>
    </row>
    <row r="187" spans="1:5" ht="25.5">
      <c r="A187" s="36" t="s">
        <v>53</v>
      </c>
      <c r="E187" s="37" t="s">
        <v>276</v>
      </c>
    </row>
    <row r="188" spans="1:5" ht="25.5">
      <c r="A188" t="s">
        <v>55</v>
      </c>
      <c r="E188" s="35" t="s">
        <v>277</v>
      </c>
    </row>
    <row r="189" spans="1:16" ht="12.75">
      <c r="A189" s="25" t="s">
        <v>46</v>
      </c>
      <c s="29" t="s">
        <v>278</v>
      </c>
      <c s="29" t="s">
        <v>279</v>
      </c>
      <c s="25" t="s">
        <v>48</v>
      </c>
      <c s="30" t="s">
        <v>280</v>
      </c>
      <c s="31" t="s">
        <v>82</v>
      </c>
      <c s="32">
        <v>10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89</v>
      </c>
    </row>
    <row r="191" spans="1:5" ht="25.5">
      <c r="A191" s="36" t="s">
        <v>53</v>
      </c>
      <c r="E191" s="37" t="s">
        <v>281</v>
      </c>
    </row>
    <row r="192" spans="1:5" ht="76.5">
      <c r="A192" t="s">
        <v>55</v>
      </c>
      <c r="E192" s="35" t="s">
        <v>282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0+O8+O29+O114+O123+O164+O173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283</v>
      </c>
      <c s="41">
        <f>0+I8+I29+I114+I123+I164+I173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283</v>
      </c>
      <c s="6"/>
      <c s="18" t="s">
        <v>284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47</v>
      </c>
      <c s="25" t="s">
        <v>48</v>
      </c>
      <c s="30" t="s">
        <v>49</v>
      </c>
      <c s="31" t="s">
        <v>50</v>
      </c>
      <c s="32">
        <v>86.52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53</v>
      </c>
      <c r="E11" s="37" t="s">
        <v>285</v>
      </c>
    </row>
    <row r="12" spans="1:5" ht="25.5">
      <c r="A12" t="s">
        <v>55</v>
      </c>
      <c r="E12" s="35" t="s">
        <v>56</v>
      </c>
    </row>
    <row r="13" spans="1:16" ht="25.5">
      <c r="A13" s="25" t="s">
        <v>46</v>
      </c>
      <c s="29" t="s">
        <v>22</v>
      </c>
      <c s="29" t="s">
        <v>47</v>
      </c>
      <c s="25" t="s">
        <v>57</v>
      </c>
      <c s="30" t="s">
        <v>58</v>
      </c>
      <c s="31" t="s">
        <v>50</v>
      </c>
      <c s="32">
        <v>279.84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63.75">
      <c r="A15" s="36" t="s">
        <v>53</v>
      </c>
      <c r="E15" s="37" t="s">
        <v>286</v>
      </c>
    </row>
    <row r="16" spans="1:5" ht="89.25">
      <c r="A16" t="s">
        <v>55</v>
      </c>
      <c r="E16" s="35" t="s">
        <v>60</v>
      </c>
    </row>
    <row r="17" spans="1:16" ht="25.5">
      <c r="A17" s="25" t="s">
        <v>46</v>
      </c>
      <c s="29" t="s">
        <v>21</v>
      </c>
      <c s="29" t="s">
        <v>61</v>
      </c>
      <c s="25" t="s">
        <v>57</v>
      </c>
      <c s="30" t="s">
        <v>58</v>
      </c>
      <c s="31" t="s">
        <v>50</v>
      </c>
      <c s="32">
        <v>4504.23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62</v>
      </c>
    </row>
    <row r="19" spans="1:5" ht="127.5">
      <c r="A19" s="36" t="s">
        <v>53</v>
      </c>
      <c r="E19" s="37" t="s">
        <v>287</v>
      </c>
    </row>
    <row r="20" spans="1:5" ht="89.25">
      <c r="A20" t="s">
        <v>55</v>
      </c>
      <c r="E20" s="35" t="s">
        <v>60</v>
      </c>
    </row>
    <row r="21" spans="1:16" ht="12.75">
      <c r="A21" s="25" t="s">
        <v>46</v>
      </c>
      <c s="29" t="s">
        <v>32</v>
      </c>
      <c s="29" t="s">
        <v>64</v>
      </c>
      <c s="25" t="s">
        <v>48</v>
      </c>
      <c s="30" t="s">
        <v>65</v>
      </c>
      <c s="31" t="s">
        <v>50</v>
      </c>
      <c s="32">
        <v>0.008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53</v>
      </c>
      <c r="E23" s="37" t="s">
        <v>288</v>
      </c>
    </row>
    <row r="24" spans="1:5" ht="140.25">
      <c r="A24" t="s">
        <v>55</v>
      </c>
      <c r="E24" s="35" t="s">
        <v>67</v>
      </c>
    </row>
    <row r="25" spans="1:16" ht="25.5">
      <c r="A25" s="25" t="s">
        <v>46</v>
      </c>
      <c s="29" t="s">
        <v>34</v>
      </c>
      <c s="29" t="s">
        <v>68</v>
      </c>
      <c s="25" t="s">
        <v>69</v>
      </c>
      <c s="30" t="s">
        <v>70</v>
      </c>
      <c s="31" t="s">
        <v>50</v>
      </c>
      <c s="32">
        <v>131.97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89.25">
      <c r="A27" s="36" t="s">
        <v>53</v>
      </c>
      <c r="E27" s="37" t="s">
        <v>289</v>
      </c>
    </row>
    <row r="28" spans="1:5" ht="140.25">
      <c r="A28" t="s">
        <v>55</v>
      </c>
      <c r="E28" s="35" t="s">
        <v>67</v>
      </c>
    </row>
    <row r="29" spans="1:18" ht="12.75" customHeight="1">
      <c r="A29" s="6" t="s">
        <v>44</v>
      </c>
      <c s="6"/>
      <c s="39" t="s">
        <v>28</v>
      </c>
      <c s="6"/>
      <c s="27" t="s">
        <v>72</v>
      </c>
      <c s="6"/>
      <c s="6"/>
      <c s="6"/>
      <c s="40">
        <f>0+Q29</f>
      </c>
      <c s="6"/>
      <c r="O29">
        <f>0+R29</f>
      </c>
      <c r="Q29">
        <f>0+I30+I34+I38+I42+I46+I50+I54+I58+I62+I66+I70+I74+I78+I82+I86+I90+I94+I98+I102+I106+I110</f>
      </c>
      <c>
        <f>0+O30+O34+O38+O42+O46+O50+O54+O58+O62+O66+O70+O74+O78+O82+O86+O90+O94+O98+O102+O106+O110</f>
      </c>
    </row>
    <row r="30" spans="1:16" ht="12.75">
      <c r="A30" s="25" t="s">
        <v>46</v>
      </c>
      <c s="29" t="s">
        <v>36</v>
      </c>
      <c s="29" t="s">
        <v>73</v>
      </c>
      <c s="25" t="s">
        <v>48</v>
      </c>
      <c s="30" t="s">
        <v>74</v>
      </c>
      <c s="31" t="s">
        <v>75</v>
      </c>
      <c s="32">
        <v>1450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76</v>
      </c>
    </row>
    <row r="32" spans="1:5" ht="178.5">
      <c r="A32" s="36" t="s">
        <v>53</v>
      </c>
      <c r="E32" s="37" t="s">
        <v>290</v>
      </c>
    </row>
    <row r="33" spans="1:5" ht="38.25">
      <c r="A33" t="s">
        <v>55</v>
      </c>
      <c r="E33" s="35" t="s">
        <v>78</v>
      </c>
    </row>
    <row r="34" spans="1:16" ht="12.75">
      <c r="A34" s="25" t="s">
        <v>46</v>
      </c>
      <c s="29" t="s">
        <v>79</v>
      </c>
      <c s="29" t="s">
        <v>80</v>
      </c>
      <c s="25" t="s">
        <v>48</v>
      </c>
      <c s="30" t="s">
        <v>81</v>
      </c>
      <c s="31" t="s">
        <v>82</v>
      </c>
      <c s="32">
        <v>35.85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83</v>
      </c>
    </row>
    <row r="36" spans="1:5" ht="25.5">
      <c r="A36" s="36" t="s">
        <v>53</v>
      </c>
      <c r="E36" s="37" t="s">
        <v>291</v>
      </c>
    </row>
    <row r="37" spans="1:5" ht="63.75">
      <c r="A37" t="s">
        <v>55</v>
      </c>
      <c r="E37" s="35" t="s">
        <v>85</v>
      </c>
    </row>
    <row r="38" spans="1:16" ht="12.75">
      <c r="A38" s="25" t="s">
        <v>46</v>
      </c>
      <c s="29" t="s">
        <v>86</v>
      </c>
      <c s="29" t="s">
        <v>292</v>
      </c>
      <c s="25" t="s">
        <v>48</v>
      </c>
      <c s="30" t="s">
        <v>293</v>
      </c>
      <c s="31" t="s">
        <v>82</v>
      </c>
      <c s="32">
        <v>43.6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51">
      <c r="A39" s="34" t="s">
        <v>52</v>
      </c>
      <c r="E39" s="35" t="s">
        <v>246</v>
      </c>
    </row>
    <row r="40" spans="1:5" ht="12.75">
      <c r="A40" s="36" t="s">
        <v>53</v>
      </c>
      <c r="E40" s="37" t="s">
        <v>294</v>
      </c>
    </row>
    <row r="41" spans="1:5" ht="63.75">
      <c r="A41" t="s">
        <v>55</v>
      </c>
      <c r="E41" s="35" t="s">
        <v>85</v>
      </c>
    </row>
    <row r="42" spans="1:16" ht="25.5">
      <c r="A42" s="25" t="s">
        <v>46</v>
      </c>
      <c s="29" t="s">
        <v>39</v>
      </c>
      <c s="29" t="s">
        <v>87</v>
      </c>
      <c s="25" t="s">
        <v>48</v>
      </c>
      <c s="30" t="s">
        <v>88</v>
      </c>
      <c s="31" t="s">
        <v>82</v>
      </c>
      <c s="32">
        <v>25.85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89</v>
      </c>
    </row>
    <row r="44" spans="1:5" ht="12.75">
      <c r="A44" s="36" t="s">
        <v>53</v>
      </c>
      <c r="E44" s="37" t="s">
        <v>295</v>
      </c>
    </row>
    <row r="45" spans="1:5" ht="63.75">
      <c r="A45" t="s">
        <v>55</v>
      </c>
      <c r="E45" s="35" t="s">
        <v>85</v>
      </c>
    </row>
    <row r="46" spans="1:16" ht="12.75">
      <c r="A46" s="25" t="s">
        <v>46</v>
      </c>
      <c s="29" t="s">
        <v>41</v>
      </c>
      <c s="29" t="s">
        <v>91</v>
      </c>
      <c s="25" t="s">
        <v>296</v>
      </c>
      <c s="30" t="s">
        <v>93</v>
      </c>
      <c s="31" t="s">
        <v>82</v>
      </c>
      <c s="32">
        <v>4912.536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51">
      <c r="A47" s="34" t="s">
        <v>52</v>
      </c>
      <c r="E47" s="35" t="s">
        <v>94</v>
      </c>
    </row>
    <row r="48" spans="1:5" ht="165.75">
      <c r="A48" s="36" t="s">
        <v>53</v>
      </c>
      <c r="E48" s="37" t="s">
        <v>297</v>
      </c>
    </row>
    <row r="49" spans="1:5" ht="63.75">
      <c r="A49" t="s">
        <v>55</v>
      </c>
      <c r="E49" s="35" t="s">
        <v>85</v>
      </c>
    </row>
    <row r="50" spans="1:16" ht="12.75">
      <c r="A50" s="25" t="s">
        <v>46</v>
      </c>
      <c s="29" t="s">
        <v>43</v>
      </c>
      <c s="29" t="s">
        <v>91</v>
      </c>
      <c s="25" t="s">
        <v>92</v>
      </c>
      <c s="30" t="s">
        <v>93</v>
      </c>
      <c s="31" t="s">
        <v>82</v>
      </c>
      <c s="32">
        <v>426.017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94</v>
      </c>
    </row>
    <row r="52" spans="1:5" ht="25.5">
      <c r="A52" s="36" t="s">
        <v>53</v>
      </c>
      <c r="E52" s="37" t="s">
        <v>298</v>
      </c>
    </row>
    <row r="53" spans="1:5" ht="63.75">
      <c r="A53" t="s">
        <v>55</v>
      </c>
      <c r="E53" s="35" t="s">
        <v>85</v>
      </c>
    </row>
    <row r="54" spans="1:16" ht="12.75">
      <c r="A54" s="25" t="s">
        <v>46</v>
      </c>
      <c s="29" t="s">
        <v>106</v>
      </c>
      <c s="29" t="s">
        <v>96</v>
      </c>
      <c s="25" t="s">
        <v>48</v>
      </c>
      <c s="30" t="s">
        <v>97</v>
      </c>
      <c s="31" t="s">
        <v>82</v>
      </c>
      <c s="32">
        <v>664.3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4" t="s">
        <v>52</v>
      </c>
      <c r="E55" s="35" t="s">
        <v>98</v>
      </c>
    </row>
    <row r="56" spans="1:5" ht="12.75">
      <c r="A56" s="36" t="s">
        <v>53</v>
      </c>
      <c r="E56" s="37" t="s">
        <v>299</v>
      </c>
    </row>
    <row r="57" spans="1:5" ht="38.25">
      <c r="A57" t="s">
        <v>55</v>
      </c>
      <c r="E57" s="35" t="s">
        <v>100</v>
      </c>
    </row>
    <row r="58" spans="1:16" ht="12.75">
      <c r="A58" s="25" t="s">
        <v>46</v>
      </c>
      <c s="29" t="s">
        <v>112</v>
      </c>
      <c s="29" t="s">
        <v>101</v>
      </c>
      <c s="25" t="s">
        <v>48</v>
      </c>
      <c s="30" t="s">
        <v>102</v>
      </c>
      <c s="31" t="s">
        <v>82</v>
      </c>
      <c s="32">
        <v>1632.4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51">
      <c r="A59" s="34" t="s">
        <v>52</v>
      </c>
      <c r="E59" s="35" t="s">
        <v>103</v>
      </c>
    </row>
    <row r="60" spans="1:5" ht="38.25">
      <c r="A60" s="36" t="s">
        <v>53</v>
      </c>
      <c r="E60" s="37" t="s">
        <v>300</v>
      </c>
    </row>
    <row r="61" spans="1:5" ht="369.75">
      <c r="A61" t="s">
        <v>55</v>
      </c>
      <c r="E61" s="35" t="s">
        <v>105</v>
      </c>
    </row>
    <row r="62" spans="1:16" ht="12.75">
      <c r="A62" s="25" t="s">
        <v>46</v>
      </c>
      <c s="29" t="s">
        <v>119</v>
      </c>
      <c s="29" t="s">
        <v>107</v>
      </c>
      <c s="25" t="s">
        <v>48</v>
      </c>
      <c s="30" t="s">
        <v>108</v>
      </c>
      <c s="31" t="s">
        <v>82</v>
      </c>
      <c s="32">
        <v>664.3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25.5">
      <c r="A63" s="34" t="s">
        <v>52</v>
      </c>
      <c r="E63" s="35" t="s">
        <v>109</v>
      </c>
    </row>
    <row r="64" spans="1:5" ht="12.75">
      <c r="A64" s="36" t="s">
        <v>53</v>
      </c>
      <c r="E64" s="37" t="s">
        <v>301</v>
      </c>
    </row>
    <row r="65" spans="1:5" ht="306">
      <c r="A65" t="s">
        <v>55</v>
      </c>
      <c r="E65" s="35" t="s">
        <v>111</v>
      </c>
    </row>
    <row r="66" spans="1:16" ht="12.75">
      <c r="A66" s="25" t="s">
        <v>46</v>
      </c>
      <c s="29" t="s">
        <v>124</v>
      </c>
      <c s="29" t="s">
        <v>302</v>
      </c>
      <c s="25" t="s">
        <v>48</v>
      </c>
      <c s="30" t="s">
        <v>303</v>
      </c>
      <c s="31" t="s">
        <v>75</v>
      </c>
      <c s="32">
        <v>587.5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116</v>
      </c>
    </row>
    <row r="68" spans="1:5" ht="12.75">
      <c r="A68" s="36" t="s">
        <v>53</v>
      </c>
      <c r="E68" s="37" t="s">
        <v>304</v>
      </c>
    </row>
    <row r="69" spans="1:5" ht="63.75">
      <c r="A69" t="s">
        <v>55</v>
      </c>
      <c r="E69" s="35" t="s">
        <v>118</v>
      </c>
    </row>
    <row r="70" spans="1:16" ht="12.75">
      <c r="A70" s="25" t="s">
        <v>46</v>
      </c>
      <c s="29" t="s">
        <v>130</v>
      </c>
      <c s="29" t="s">
        <v>113</v>
      </c>
      <c s="25" t="s">
        <v>48</v>
      </c>
      <c s="30" t="s">
        <v>114</v>
      </c>
      <c s="31" t="s">
        <v>115</v>
      </c>
      <c s="32">
        <v>2973.5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116</v>
      </c>
    </row>
    <row r="72" spans="1:5" ht="25.5">
      <c r="A72" s="36" t="s">
        <v>53</v>
      </c>
      <c r="E72" s="37" t="s">
        <v>305</v>
      </c>
    </row>
    <row r="73" spans="1:5" ht="63.75">
      <c r="A73" t="s">
        <v>55</v>
      </c>
      <c r="E73" s="35" t="s">
        <v>118</v>
      </c>
    </row>
    <row r="74" spans="1:16" ht="12.75">
      <c r="A74" s="25" t="s">
        <v>46</v>
      </c>
      <c s="29" t="s">
        <v>135</v>
      </c>
      <c s="29" t="s">
        <v>306</v>
      </c>
      <c s="25" t="s">
        <v>48</v>
      </c>
      <c s="30" t="s">
        <v>307</v>
      </c>
      <c s="31" t="s">
        <v>229</v>
      </c>
      <c s="32">
        <v>15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38.25">
      <c r="A75" s="34" t="s">
        <v>52</v>
      </c>
      <c r="E75" s="35" t="s">
        <v>308</v>
      </c>
    </row>
    <row r="76" spans="1:5" ht="12.75">
      <c r="A76" s="36" t="s">
        <v>53</v>
      </c>
      <c r="E76" s="37" t="s">
        <v>309</v>
      </c>
    </row>
    <row r="77" spans="1:5" ht="63.75">
      <c r="A77" t="s">
        <v>55</v>
      </c>
      <c r="E77" s="35" t="s">
        <v>118</v>
      </c>
    </row>
    <row r="78" spans="1:16" ht="12.75">
      <c r="A78" s="25" t="s">
        <v>46</v>
      </c>
      <c s="29" t="s">
        <v>140</v>
      </c>
      <c s="29" t="s">
        <v>310</v>
      </c>
      <c s="25" t="s">
        <v>48</v>
      </c>
      <c s="30" t="s">
        <v>311</v>
      </c>
      <c s="31" t="s">
        <v>115</v>
      </c>
      <c s="32">
        <v>32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116</v>
      </c>
    </row>
    <row r="80" spans="1:5" ht="12.75">
      <c r="A80" s="36" t="s">
        <v>53</v>
      </c>
      <c r="E80" s="37" t="s">
        <v>312</v>
      </c>
    </row>
    <row r="81" spans="1:5" ht="63.75">
      <c r="A81" t="s">
        <v>55</v>
      </c>
      <c r="E81" s="35" t="s">
        <v>118</v>
      </c>
    </row>
    <row r="82" spans="1:16" ht="12.75">
      <c r="A82" s="25" t="s">
        <v>46</v>
      </c>
      <c s="29" t="s">
        <v>145</v>
      </c>
      <c s="29" t="s">
        <v>120</v>
      </c>
      <c s="25" t="s">
        <v>48</v>
      </c>
      <c s="30" t="s">
        <v>121</v>
      </c>
      <c s="31" t="s">
        <v>82</v>
      </c>
      <c s="32">
        <v>2956.55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76.5">
      <c r="A84" s="36" t="s">
        <v>53</v>
      </c>
      <c r="E84" s="37" t="s">
        <v>313</v>
      </c>
    </row>
    <row r="85" spans="1:5" ht="191.25">
      <c r="A85" t="s">
        <v>55</v>
      </c>
      <c r="E85" s="35" t="s">
        <v>123</v>
      </c>
    </row>
    <row r="86" spans="1:16" ht="12.75">
      <c r="A86" s="25" t="s">
        <v>46</v>
      </c>
      <c s="29" t="s">
        <v>151</v>
      </c>
      <c s="29" t="s">
        <v>125</v>
      </c>
      <c s="25" t="s">
        <v>48</v>
      </c>
      <c s="30" t="s">
        <v>126</v>
      </c>
      <c s="31" t="s">
        <v>82</v>
      </c>
      <c s="32">
        <v>93.15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127</v>
      </c>
    </row>
    <row r="88" spans="1:5" ht="12.75">
      <c r="A88" s="36" t="s">
        <v>53</v>
      </c>
      <c r="E88" s="37" t="s">
        <v>314</v>
      </c>
    </row>
    <row r="89" spans="1:5" ht="242.25">
      <c r="A89" t="s">
        <v>55</v>
      </c>
      <c r="E89" s="35" t="s">
        <v>129</v>
      </c>
    </row>
    <row r="90" spans="1:16" ht="12.75">
      <c r="A90" s="25" t="s">
        <v>46</v>
      </c>
      <c s="29" t="s">
        <v>155</v>
      </c>
      <c s="29" t="s">
        <v>131</v>
      </c>
      <c s="25" t="s">
        <v>48</v>
      </c>
      <c s="30" t="s">
        <v>132</v>
      </c>
      <c s="31" t="s">
        <v>82</v>
      </c>
      <c s="32">
        <v>56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127</v>
      </c>
    </row>
    <row r="92" spans="1:5" ht="25.5">
      <c r="A92" s="36" t="s">
        <v>53</v>
      </c>
      <c r="E92" s="37" t="s">
        <v>315</v>
      </c>
    </row>
    <row r="93" spans="1:5" ht="229.5">
      <c r="A93" t="s">
        <v>55</v>
      </c>
      <c r="E93" s="35" t="s">
        <v>134</v>
      </c>
    </row>
    <row r="94" spans="1:16" ht="12.75">
      <c r="A94" s="25" t="s">
        <v>46</v>
      </c>
      <c s="29" t="s">
        <v>161</v>
      </c>
      <c s="29" t="s">
        <v>136</v>
      </c>
      <c s="25" t="s">
        <v>48</v>
      </c>
      <c s="30" t="s">
        <v>137</v>
      </c>
      <c s="31" t="s">
        <v>75</v>
      </c>
      <c s="32">
        <v>290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53</v>
      </c>
      <c r="E96" s="37" t="s">
        <v>316</v>
      </c>
    </row>
    <row r="97" spans="1:5" ht="25.5">
      <c r="A97" t="s">
        <v>55</v>
      </c>
      <c r="E97" s="35" t="s">
        <v>139</v>
      </c>
    </row>
    <row r="98" spans="1:16" ht="12.75">
      <c r="A98" s="25" t="s">
        <v>46</v>
      </c>
      <c s="29" t="s">
        <v>166</v>
      </c>
      <c s="29" t="s">
        <v>141</v>
      </c>
      <c s="25" t="s">
        <v>48</v>
      </c>
      <c s="30" t="s">
        <v>142</v>
      </c>
      <c s="31" t="s">
        <v>75</v>
      </c>
      <c s="32">
        <v>6643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25.5">
      <c r="A100" s="36" t="s">
        <v>53</v>
      </c>
      <c r="E100" s="37" t="s">
        <v>317</v>
      </c>
    </row>
    <row r="101" spans="1:5" ht="12.75">
      <c r="A101" t="s">
        <v>55</v>
      </c>
      <c r="E101" s="35" t="s">
        <v>144</v>
      </c>
    </row>
    <row r="102" spans="1:16" ht="12.75">
      <c r="A102" s="25" t="s">
        <v>46</v>
      </c>
      <c s="29" t="s">
        <v>172</v>
      </c>
      <c s="29" t="s">
        <v>146</v>
      </c>
      <c s="25" t="s">
        <v>48</v>
      </c>
      <c s="30" t="s">
        <v>147</v>
      </c>
      <c s="31" t="s">
        <v>75</v>
      </c>
      <c s="32">
        <v>6643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148</v>
      </c>
    </row>
    <row r="104" spans="1:5" ht="12.75">
      <c r="A104" s="36" t="s">
        <v>53</v>
      </c>
      <c r="E104" s="37" t="s">
        <v>318</v>
      </c>
    </row>
    <row r="105" spans="1:5" ht="38.25">
      <c r="A105" t="s">
        <v>55</v>
      </c>
      <c r="E105" s="35" t="s">
        <v>150</v>
      </c>
    </row>
    <row r="106" spans="1:16" ht="12.75">
      <c r="A106" s="25" t="s">
        <v>46</v>
      </c>
      <c s="29" t="s">
        <v>177</v>
      </c>
      <c s="29" t="s">
        <v>152</v>
      </c>
      <c s="25" t="s">
        <v>69</v>
      </c>
      <c s="30" t="s">
        <v>153</v>
      </c>
      <c s="31" t="s">
        <v>75</v>
      </c>
      <c s="32">
        <v>6643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53</v>
      </c>
      <c r="E108" s="37" t="s">
        <v>318</v>
      </c>
    </row>
    <row r="109" spans="1:5" ht="63.75">
      <c r="A109" t="s">
        <v>55</v>
      </c>
      <c r="E109" s="35" t="s">
        <v>154</v>
      </c>
    </row>
    <row r="110" spans="1:16" ht="12.75">
      <c r="A110" s="25" t="s">
        <v>46</v>
      </c>
      <c s="29" t="s">
        <v>181</v>
      </c>
      <c s="29" t="s">
        <v>156</v>
      </c>
      <c s="25" t="s">
        <v>48</v>
      </c>
      <c s="30" t="s">
        <v>157</v>
      </c>
      <c s="31" t="s">
        <v>75</v>
      </c>
      <c s="32">
        <v>6643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53</v>
      </c>
      <c r="E112" s="37" t="s">
        <v>319</v>
      </c>
    </row>
    <row r="113" spans="1:5" ht="38.25">
      <c r="A113" t="s">
        <v>55</v>
      </c>
      <c r="E113" s="35" t="s">
        <v>159</v>
      </c>
    </row>
    <row r="114" spans="1:18" ht="12.75" customHeight="1">
      <c r="A114" s="6" t="s">
        <v>44</v>
      </c>
      <c s="6"/>
      <c s="39" t="s">
        <v>32</v>
      </c>
      <c s="6"/>
      <c s="27" t="s">
        <v>160</v>
      </c>
      <c s="6"/>
      <c s="6"/>
      <c s="6"/>
      <c s="40">
        <f>0+Q114</f>
      </c>
      <c s="6"/>
      <c r="O114">
        <f>0+R114</f>
      </c>
      <c r="Q114">
        <f>0+I115+I119</f>
      </c>
      <c>
        <f>0+O115+O119</f>
      </c>
    </row>
    <row r="115" spans="1:16" ht="12.75">
      <c r="A115" s="25" t="s">
        <v>46</v>
      </c>
      <c s="29" t="s">
        <v>186</v>
      </c>
      <c s="29" t="s">
        <v>162</v>
      </c>
      <c s="25" t="s">
        <v>48</v>
      </c>
      <c s="30" t="s">
        <v>163</v>
      </c>
      <c s="31" t="s">
        <v>82</v>
      </c>
      <c s="32">
        <v>20.3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12.75">
      <c r="A116" s="34" t="s">
        <v>52</v>
      </c>
      <c r="E116" s="35" t="s">
        <v>48</v>
      </c>
    </row>
    <row r="117" spans="1:5" ht="25.5">
      <c r="A117" s="36" t="s">
        <v>53</v>
      </c>
      <c r="E117" s="37" t="s">
        <v>320</v>
      </c>
    </row>
    <row r="118" spans="1:5" ht="369.75">
      <c r="A118" t="s">
        <v>55</v>
      </c>
      <c r="E118" s="35" t="s">
        <v>165</v>
      </c>
    </row>
    <row r="119" spans="1:16" ht="12.75">
      <c r="A119" s="25" t="s">
        <v>46</v>
      </c>
      <c s="29" t="s">
        <v>190</v>
      </c>
      <c s="29" t="s">
        <v>167</v>
      </c>
      <c s="25" t="s">
        <v>48</v>
      </c>
      <c s="30" t="s">
        <v>168</v>
      </c>
      <c s="31" t="s">
        <v>82</v>
      </c>
      <c s="32">
        <v>20.3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12.75">
      <c r="A120" s="34" t="s">
        <v>52</v>
      </c>
      <c r="E120" s="35" t="s">
        <v>48</v>
      </c>
    </row>
    <row r="121" spans="1:5" ht="12.75">
      <c r="A121" s="36" t="s">
        <v>53</v>
      </c>
      <c r="E121" s="37" t="s">
        <v>321</v>
      </c>
    </row>
    <row r="122" spans="1:5" ht="102">
      <c r="A122" t="s">
        <v>55</v>
      </c>
      <c r="E122" s="35" t="s">
        <v>170</v>
      </c>
    </row>
    <row r="123" spans="1:18" ht="12.75" customHeight="1">
      <c r="A123" s="6" t="s">
        <v>44</v>
      </c>
      <c s="6"/>
      <c s="39" t="s">
        <v>34</v>
      </c>
      <c s="6"/>
      <c s="27" t="s">
        <v>171</v>
      </c>
      <c s="6"/>
      <c s="6"/>
      <c s="6"/>
      <c s="40">
        <f>0+Q123</f>
      </c>
      <c s="6"/>
      <c r="O123">
        <f>0+R123</f>
      </c>
      <c r="Q123">
        <f>0+I124+I128+I132+I136+I140+I144+I148+I152+I156+I160</f>
      </c>
      <c>
        <f>0+O124+O128+O132+O136+O140+O144+O148+O152+O156+O160</f>
      </c>
    </row>
    <row r="124" spans="1:16" ht="12.75">
      <c r="A124" s="25" t="s">
        <v>46</v>
      </c>
      <c s="29" t="s">
        <v>196</v>
      </c>
      <c s="29" t="s">
        <v>173</v>
      </c>
      <c s="25" t="s">
        <v>48</v>
      </c>
      <c s="30" t="s">
        <v>174</v>
      </c>
      <c s="31" t="s">
        <v>75</v>
      </c>
      <c s="32">
        <v>290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12.75">
      <c r="A125" s="34" t="s">
        <v>52</v>
      </c>
      <c r="E125" s="35" t="s">
        <v>48</v>
      </c>
    </row>
    <row r="126" spans="1:5" ht="12.75">
      <c r="A126" s="36" t="s">
        <v>53</v>
      </c>
      <c r="E126" s="37" t="s">
        <v>322</v>
      </c>
    </row>
    <row r="127" spans="1:5" ht="51">
      <c r="A127" t="s">
        <v>55</v>
      </c>
      <c r="E127" s="35" t="s">
        <v>176</v>
      </c>
    </row>
    <row r="128" spans="1:16" ht="12.75">
      <c r="A128" s="25" t="s">
        <v>46</v>
      </c>
      <c s="29" t="s">
        <v>201</v>
      </c>
      <c s="29" t="s">
        <v>182</v>
      </c>
      <c s="25" t="s">
        <v>48</v>
      </c>
      <c s="30" t="s">
        <v>183</v>
      </c>
      <c s="31" t="s">
        <v>75</v>
      </c>
      <c s="32">
        <v>290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25.5">
      <c r="A130" s="36" t="s">
        <v>53</v>
      </c>
      <c r="E130" s="37" t="s">
        <v>323</v>
      </c>
    </row>
    <row r="131" spans="1:5" ht="102">
      <c r="A131" t="s">
        <v>55</v>
      </c>
      <c r="E131" s="35" t="s">
        <v>185</v>
      </c>
    </row>
    <row r="132" spans="1:16" ht="12.75">
      <c r="A132" s="25" t="s">
        <v>46</v>
      </c>
      <c s="29" t="s">
        <v>206</v>
      </c>
      <c s="29" t="s">
        <v>187</v>
      </c>
      <c s="25" t="s">
        <v>48</v>
      </c>
      <c s="30" t="s">
        <v>188</v>
      </c>
      <c s="31" t="s">
        <v>75</v>
      </c>
      <c s="32">
        <v>4129.25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53</v>
      </c>
      <c r="E134" s="37" t="s">
        <v>324</v>
      </c>
    </row>
    <row r="135" spans="1:5" ht="102">
      <c r="A135" t="s">
        <v>55</v>
      </c>
      <c r="E135" s="35" t="s">
        <v>185</v>
      </c>
    </row>
    <row r="136" spans="1:16" ht="12.75">
      <c r="A136" s="25" t="s">
        <v>46</v>
      </c>
      <c s="29" t="s">
        <v>212</v>
      </c>
      <c s="29" t="s">
        <v>191</v>
      </c>
      <c s="25" t="s">
        <v>48</v>
      </c>
      <c s="30" t="s">
        <v>192</v>
      </c>
      <c s="31" t="s">
        <v>75</v>
      </c>
      <c s="32">
        <v>7390.284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25.5">
      <c r="A137" s="34" t="s">
        <v>52</v>
      </c>
      <c r="E137" s="35" t="s">
        <v>193</v>
      </c>
    </row>
    <row r="138" spans="1:5" ht="12.75">
      <c r="A138" s="36" t="s">
        <v>53</v>
      </c>
      <c r="E138" s="37" t="s">
        <v>325</v>
      </c>
    </row>
    <row r="139" spans="1:5" ht="51">
      <c r="A139" t="s">
        <v>55</v>
      </c>
      <c r="E139" s="35" t="s">
        <v>195</v>
      </c>
    </row>
    <row r="140" spans="1:16" ht="12.75">
      <c r="A140" s="25" t="s">
        <v>46</v>
      </c>
      <c s="29" t="s">
        <v>216</v>
      </c>
      <c s="29" t="s">
        <v>197</v>
      </c>
      <c s="25" t="s">
        <v>48</v>
      </c>
      <c s="30" t="s">
        <v>198</v>
      </c>
      <c s="31" t="s">
        <v>75</v>
      </c>
      <c s="32">
        <v>100493.079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25.5">
      <c r="A141" s="34" t="s">
        <v>52</v>
      </c>
      <c r="E141" s="35" t="s">
        <v>199</v>
      </c>
    </row>
    <row r="142" spans="1:5" ht="12.75">
      <c r="A142" s="36" t="s">
        <v>53</v>
      </c>
      <c r="E142" s="37" t="s">
        <v>326</v>
      </c>
    </row>
    <row r="143" spans="1:5" ht="51">
      <c r="A143" t="s">
        <v>55</v>
      </c>
      <c r="E143" s="35" t="s">
        <v>195</v>
      </c>
    </row>
    <row r="144" spans="1:16" ht="12.75">
      <c r="A144" s="25" t="s">
        <v>46</v>
      </c>
      <c s="29" t="s">
        <v>220</v>
      </c>
      <c s="29" t="s">
        <v>207</v>
      </c>
      <c s="25" t="s">
        <v>69</v>
      </c>
      <c s="30" t="s">
        <v>208</v>
      </c>
      <c s="31" t="s">
        <v>82</v>
      </c>
      <c s="32">
        <v>2001.192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38.25">
      <c r="A145" s="34" t="s">
        <v>52</v>
      </c>
      <c r="E145" s="35" t="s">
        <v>209</v>
      </c>
    </row>
    <row r="146" spans="1:5" ht="25.5">
      <c r="A146" s="36" t="s">
        <v>53</v>
      </c>
      <c r="E146" s="37" t="s">
        <v>327</v>
      </c>
    </row>
    <row r="147" spans="1:5" ht="165.75">
      <c r="A147" t="s">
        <v>55</v>
      </c>
      <c r="E147" s="35" t="s">
        <v>211</v>
      </c>
    </row>
    <row r="148" spans="1:16" ht="12.75">
      <c r="A148" s="25" t="s">
        <v>46</v>
      </c>
      <c s="29" t="s">
        <v>226</v>
      </c>
      <c s="29" t="s">
        <v>328</v>
      </c>
      <c s="25" t="s">
        <v>69</v>
      </c>
      <c s="30" t="s">
        <v>329</v>
      </c>
      <c s="31" t="s">
        <v>82</v>
      </c>
      <c s="32">
        <v>2934.655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38.25">
      <c r="A149" s="34" t="s">
        <v>52</v>
      </c>
      <c r="E149" s="35" t="s">
        <v>209</v>
      </c>
    </row>
    <row r="150" spans="1:5" ht="38.25">
      <c r="A150" s="36" t="s">
        <v>53</v>
      </c>
      <c r="E150" s="37" t="s">
        <v>330</v>
      </c>
    </row>
    <row r="151" spans="1:5" ht="165.75">
      <c r="A151" t="s">
        <v>55</v>
      </c>
      <c r="E151" s="35" t="s">
        <v>211</v>
      </c>
    </row>
    <row r="152" spans="1:16" ht="12.75">
      <c r="A152" s="25" t="s">
        <v>46</v>
      </c>
      <c s="29" t="s">
        <v>232</v>
      </c>
      <c s="29" t="s">
        <v>213</v>
      </c>
      <c s="25" t="s">
        <v>69</v>
      </c>
      <c s="30" t="s">
        <v>214</v>
      </c>
      <c s="31" t="s">
        <v>82</v>
      </c>
      <c s="32">
        <v>814.572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38.25">
      <c r="A153" s="34" t="s">
        <v>52</v>
      </c>
      <c r="E153" s="35" t="s">
        <v>209</v>
      </c>
    </row>
    <row r="154" spans="1:5" ht="51">
      <c r="A154" s="36" t="s">
        <v>53</v>
      </c>
      <c r="E154" s="37" t="s">
        <v>331</v>
      </c>
    </row>
    <row r="155" spans="1:5" ht="165.75">
      <c r="A155" t="s">
        <v>55</v>
      </c>
      <c r="E155" s="35" t="s">
        <v>211</v>
      </c>
    </row>
    <row r="156" spans="1:16" ht="12.75">
      <c r="A156" s="25" t="s">
        <v>46</v>
      </c>
      <c s="29" t="s">
        <v>237</v>
      </c>
      <c s="29" t="s">
        <v>332</v>
      </c>
      <c s="25" t="s">
        <v>48</v>
      </c>
      <c s="30" t="s">
        <v>333</v>
      </c>
      <c s="31" t="s">
        <v>115</v>
      </c>
      <c s="32">
        <v>250</v>
      </c>
      <c s="33">
        <v>0</v>
      </c>
      <c s="33">
        <f>ROUND(ROUND(H156,2)*ROUND(G156,3),2)</f>
      </c>
      <c s="31" t="s">
        <v>51</v>
      </c>
      <c r="O156">
        <f>(I156*21)/100</f>
      </c>
      <c t="s">
        <v>22</v>
      </c>
    </row>
    <row r="157" spans="1:5" ht="51">
      <c r="A157" s="34" t="s">
        <v>52</v>
      </c>
      <c r="E157" s="35" t="s">
        <v>334</v>
      </c>
    </row>
    <row r="158" spans="1:5" ht="12.75">
      <c r="A158" s="36" t="s">
        <v>53</v>
      </c>
      <c r="E158" s="37" t="s">
        <v>335</v>
      </c>
    </row>
    <row r="159" spans="1:5" ht="51">
      <c r="A159" t="s">
        <v>55</v>
      </c>
      <c r="E159" s="35" t="s">
        <v>336</v>
      </c>
    </row>
    <row r="160" spans="1:16" ht="12.75">
      <c r="A160" s="25" t="s">
        <v>46</v>
      </c>
      <c s="29" t="s">
        <v>243</v>
      </c>
      <c s="29" t="s">
        <v>221</v>
      </c>
      <c s="25" t="s">
        <v>48</v>
      </c>
      <c s="30" t="s">
        <v>222</v>
      </c>
      <c s="31" t="s">
        <v>115</v>
      </c>
      <c s="32">
        <v>6891</v>
      </c>
      <c s="33">
        <v>0</v>
      </c>
      <c s="33">
        <f>ROUND(ROUND(H160,2)*ROUND(G160,3),2)</f>
      </c>
      <c s="31" t="s">
        <v>51</v>
      </c>
      <c r="O160">
        <f>(I160*21)/100</f>
      </c>
      <c t="s">
        <v>22</v>
      </c>
    </row>
    <row r="161" spans="1:5" ht="12.75">
      <c r="A161" s="34" t="s">
        <v>52</v>
      </c>
      <c r="E161" s="35" t="s">
        <v>48</v>
      </c>
    </row>
    <row r="162" spans="1:5" ht="25.5">
      <c r="A162" s="36" t="s">
        <v>53</v>
      </c>
      <c r="E162" s="37" t="s">
        <v>337</v>
      </c>
    </row>
    <row r="163" spans="1:5" ht="38.25">
      <c r="A163" t="s">
        <v>55</v>
      </c>
      <c r="E163" s="35" t="s">
        <v>224</v>
      </c>
    </row>
    <row r="164" spans="1:18" ht="12.75" customHeight="1">
      <c r="A164" s="6" t="s">
        <v>44</v>
      </c>
      <c s="6"/>
      <c s="39" t="s">
        <v>86</v>
      </c>
      <c s="6"/>
      <c s="27" t="s">
        <v>338</v>
      </c>
      <c s="6"/>
      <c s="6"/>
      <c s="6"/>
      <c s="40">
        <f>0+Q164</f>
      </c>
      <c s="6"/>
      <c r="O164">
        <f>0+R164</f>
      </c>
      <c r="Q164">
        <f>0+I165+I169</f>
      </c>
      <c>
        <f>0+O165+O169</f>
      </c>
    </row>
    <row r="165" spans="1:16" ht="12.75">
      <c r="A165" s="25" t="s">
        <v>46</v>
      </c>
      <c s="29" t="s">
        <v>249</v>
      </c>
      <c s="29" t="s">
        <v>339</v>
      </c>
      <c s="25" t="s">
        <v>48</v>
      </c>
      <c s="30" t="s">
        <v>340</v>
      </c>
      <c s="31" t="s">
        <v>229</v>
      </c>
      <c s="32">
        <v>15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12.75">
      <c r="A166" s="34" t="s">
        <v>52</v>
      </c>
      <c r="E166" s="35" t="s">
        <v>48</v>
      </c>
    </row>
    <row r="167" spans="1:5" ht="12.75">
      <c r="A167" s="36" t="s">
        <v>53</v>
      </c>
      <c r="E167" s="37" t="s">
        <v>341</v>
      </c>
    </row>
    <row r="168" spans="1:5" ht="25.5">
      <c r="A168" t="s">
        <v>55</v>
      </c>
      <c r="E168" s="35" t="s">
        <v>342</v>
      </c>
    </row>
    <row r="169" spans="1:16" ht="12.75">
      <c r="A169" s="25" t="s">
        <v>46</v>
      </c>
      <c s="29" t="s">
        <v>254</v>
      </c>
      <c s="29" t="s">
        <v>343</v>
      </c>
      <c s="25" t="s">
        <v>48</v>
      </c>
      <c s="30" t="s">
        <v>344</v>
      </c>
      <c s="31" t="s">
        <v>229</v>
      </c>
      <c s="32">
        <v>29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12.75">
      <c r="A171" s="36" t="s">
        <v>53</v>
      </c>
      <c r="E171" s="37" t="s">
        <v>345</v>
      </c>
    </row>
    <row r="172" spans="1:5" ht="25.5">
      <c r="A172" t="s">
        <v>55</v>
      </c>
      <c r="E172" s="35" t="s">
        <v>342</v>
      </c>
    </row>
    <row r="173" spans="1:18" ht="12.75" customHeight="1">
      <c r="A173" s="6" t="s">
        <v>44</v>
      </c>
      <c s="6"/>
      <c s="39" t="s">
        <v>39</v>
      </c>
      <c s="6"/>
      <c s="27" t="s">
        <v>225</v>
      </c>
      <c s="6"/>
      <c s="6"/>
      <c s="6"/>
      <c s="40">
        <f>0+Q173</f>
      </c>
      <c s="6"/>
      <c r="O173">
        <f>0+R173</f>
      </c>
      <c r="Q173">
        <f>0+I174+I178+I182+I186+I190+I194+I198+I202+I206+I210+I214+I218+I222+I226+I230+I234+I238+I242+I246+I250+I254+I258+I262</f>
      </c>
      <c>
        <f>0+O174+O178+O182+O186+O190+O194+O198+O202+O206+O210+O214+O218+O222+O226+O230+O234+O238+O242+O246+O250+O254+O258+O262</f>
      </c>
    </row>
    <row r="174" spans="1:16" ht="25.5">
      <c r="A174" s="25" t="s">
        <v>46</v>
      </c>
      <c s="29" t="s">
        <v>257</v>
      </c>
      <c s="29" t="s">
        <v>346</v>
      </c>
      <c s="25" t="s">
        <v>48</v>
      </c>
      <c s="30" t="s">
        <v>347</v>
      </c>
      <c s="31" t="s">
        <v>115</v>
      </c>
      <c s="32">
        <v>990</v>
      </c>
      <c s="33">
        <v>0</v>
      </c>
      <c s="33">
        <f>ROUND(ROUND(H174,2)*ROUND(G174,3),2)</f>
      </c>
      <c s="31" t="s">
        <v>51</v>
      </c>
      <c r="O174">
        <f>(I174*21)/100</f>
      </c>
      <c t="s">
        <v>22</v>
      </c>
    </row>
    <row r="175" spans="1:5" ht="38.25">
      <c r="A175" s="34" t="s">
        <v>52</v>
      </c>
      <c r="E175" s="35" t="s">
        <v>348</v>
      </c>
    </row>
    <row r="176" spans="1:5" ht="12.75">
      <c r="A176" s="36" t="s">
        <v>53</v>
      </c>
      <c r="E176" s="37" t="s">
        <v>349</v>
      </c>
    </row>
    <row r="177" spans="1:5" ht="127.5">
      <c r="A177" t="s">
        <v>55</v>
      </c>
      <c r="E177" s="35" t="s">
        <v>350</v>
      </c>
    </row>
    <row r="178" spans="1:16" ht="25.5">
      <c r="A178" s="25" t="s">
        <v>46</v>
      </c>
      <c s="29" t="s">
        <v>263</v>
      </c>
      <c s="29" t="s">
        <v>351</v>
      </c>
      <c s="25" t="s">
        <v>48</v>
      </c>
      <c s="30" t="s">
        <v>352</v>
      </c>
      <c s="31" t="s">
        <v>115</v>
      </c>
      <c s="32">
        <v>80</v>
      </c>
      <c s="33">
        <v>0</v>
      </c>
      <c s="33">
        <f>ROUND(ROUND(H178,2)*ROUND(G178,3),2)</f>
      </c>
      <c s="31" t="s">
        <v>51</v>
      </c>
      <c r="O178">
        <f>(I178*21)/100</f>
      </c>
      <c t="s">
        <v>22</v>
      </c>
    </row>
    <row r="179" spans="1:5" ht="51">
      <c r="A179" s="34" t="s">
        <v>52</v>
      </c>
      <c r="E179" s="35" t="s">
        <v>246</v>
      </c>
    </row>
    <row r="180" spans="1:5" ht="12.75">
      <c r="A180" s="36" t="s">
        <v>53</v>
      </c>
      <c r="E180" s="37" t="s">
        <v>353</v>
      </c>
    </row>
    <row r="181" spans="1:5" ht="38.25">
      <c r="A181" t="s">
        <v>55</v>
      </c>
      <c r="E181" s="35" t="s">
        <v>354</v>
      </c>
    </row>
    <row r="182" spans="1:16" ht="12.75">
      <c r="A182" s="25" t="s">
        <v>46</v>
      </c>
      <c s="29" t="s">
        <v>267</v>
      </c>
      <c s="29" t="s">
        <v>227</v>
      </c>
      <c s="25" t="s">
        <v>48</v>
      </c>
      <c s="30" t="s">
        <v>228</v>
      </c>
      <c s="31" t="s">
        <v>229</v>
      </c>
      <c s="32">
        <v>106</v>
      </c>
      <c s="33">
        <v>0</v>
      </c>
      <c s="33">
        <f>ROUND(ROUND(H182,2)*ROUND(G182,3),2)</f>
      </c>
      <c s="31" t="s">
        <v>51</v>
      </c>
      <c r="O182">
        <f>(I182*21)/100</f>
      </c>
      <c t="s">
        <v>22</v>
      </c>
    </row>
    <row r="183" spans="1:5" ht="12.75">
      <c r="A183" s="34" t="s">
        <v>52</v>
      </c>
      <c r="E183" s="35" t="s">
        <v>48</v>
      </c>
    </row>
    <row r="184" spans="1:5" ht="38.25">
      <c r="A184" s="36" t="s">
        <v>53</v>
      </c>
      <c r="E184" s="37" t="s">
        <v>355</v>
      </c>
    </row>
    <row r="185" spans="1:5" ht="51">
      <c r="A185" t="s">
        <v>55</v>
      </c>
      <c r="E185" s="35" t="s">
        <v>231</v>
      </c>
    </row>
    <row r="186" spans="1:16" ht="12.75">
      <c r="A186" s="25" t="s">
        <v>46</v>
      </c>
      <c s="29" t="s">
        <v>273</v>
      </c>
      <c s="29" t="s">
        <v>233</v>
      </c>
      <c s="25" t="s">
        <v>48</v>
      </c>
      <c s="30" t="s">
        <v>234</v>
      </c>
      <c s="31" t="s">
        <v>229</v>
      </c>
      <c s="32">
        <v>5</v>
      </c>
      <c s="33">
        <v>0</v>
      </c>
      <c s="33">
        <f>ROUND(ROUND(H186,2)*ROUND(G186,3),2)</f>
      </c>
      <c s="31" t="s">
        <v>51</v>
      </c>
      <c r="O186">
        <f>(I186*21)/100</f>
      </c>
      <c t="s">
        <v>22</v>
      </c>
    </row>
    <row r="187" spans="1:5" ht="12.75">
      <c r="A187" s="34" t="s">
        <v>52</v>
      </c>
      <c r="E187" s="35" t="s">
        <v>83</v>
      </c>
    </row>
    <row r="188" spans="1:5" ht="12.75">
      <c r="A188" s="36" t="s">
        <v>53</v>
      </c>
      <c r="E188" s="37" t="s">
        <v>356</v>
      </c>
    </row>
    <row r="189" spans="1:5" ht="25.5">
      <c r="A189" t="s">
        <v>55</v>
      </c>
      <c r="E189" s="35" t="s">
        <v>236</v>
      </c>
    </row>
    <row r="190" spans="1:16" ht="25.5">
      <c r="A190" s="25" t="s">
        <v>46</v>
      </c>
      <c s="29" t="s">
        <v>278</v>
      </c>
      <c s="29" t="s">
        <v>357</v>
      </c>
      <c s="25" t="s">
        <v>48</v>
      </c>
      <c s="30" t="s">
        <v>358</v>
      </c>
      <c s="31" t="s">
        <v>229</v>
      </c>
      <c s="32">
        <v>33</v>
      </c>
      <c s="33">
        <v>0</v>
      </c>
      <c s="33">
        <f>ROUND(ROUND(H190,2)*ROUND(G190,3),2)</f>
      </c>
      <c s="31" t="s">
        <v>51</v>
      </c>
      <c r="O190">
        <f>(I190*21)/100</f>
      </c>
      <c t="s">
        <v>22</v>
      </c>
    </row>
    <row r="191" spans="1:5" ht="12.75">
      <c r="A191" s="34" t="s">
        <v>52</v>
      </c>
      <c r="E191" s="35" t="s">
        <v>48</v>
      </c>
    </row>
    <row r="192" spans="1:5" ht="12.75">
      <c r="A192" s="36" t="s">
        <v>53</v>
      </c>
      <c r="E192" s="37" t="s">
        <v>359</v>
      </c>
    </row>
    <row r="193" spans="1:5" ht="51">
      <c r="A193" t="s">
        <v>55</v>
      </c>
      <c r="E193" s="35" t="s">
        <v>231</v>
      </c>
    </row>
    <row r="194" spans="1:16" ht="25.5">
      <c r="A194" s="25" t="s">
        <v>46</v>
      </c>
      <c s="29" t="s">
        <v>360</v>
      </c>
      <c s="29" t="s">
        <v>238</v>
      </c>
      <c s="25" t="s">
        <v>48</v>
      </c>
      <c s="30" t="s">
        <v>239</v>
      </c>
      <c s="31" t="s">
        <v>229</v>
      </c>
      <c s="32">
        <v>48</v>
      </c>
      <c s="33">
        <v>0</v>
      </c>
      <c s="33">
        <f>ROUND(ROUND(H194,2)*ROUND(G194,3),2)</f>
      </c>
      <c s="31" t="s">
        <v>51</v>
      </c>
      <c r="O194">
        <f>(I194*21)/100</f>
      </c>
      <c t="s">
        <v>22</v>
      </c>
    </row>
    <row r="195" spans="1:5" ht="12.75">
      <c r="A195" s="34" t="s">
        <v>52</v>
      </c>
      <c r="E195" s="35" t="s">
        <v>240</v>
      </c>
    </row>
    <row r="196" spans="1:5" ht="12.75">
      <c r="A196" s="36" t="s">
        <v>53</v>
      </c>
      <c r="E196" s="37" t="s">
        <v>361</v>
      </c>
    </row>
    <row r="197" spans="1:5" ht="25.5">
      <c r="A197" t="s">
        <v>55</v>
      </c>
      <c r="E197" s="35" t="s">
        <v>242</v>
      </c>
    </row>
    <row r="198" spans="1:16" ht="12.75">
      <c r="A198" s="25" t="s">
        <v>46</v>
      </c>
      <c s="29" t="s">
        <v>362</v>
      </c>
      <c s="29" t="s">
        <v>244</v>
      </c>
      <c s="25" t="s">
        <v>48</v>
      </c>
      <c s="30" t="s">
        <v>245</v>
      </c>
      <c s="31" t="s">
        <v>229</v>
      </c>
      <c s="32">
        <v>53</v>
      </c>
      <c s="33">
        <v>0</v>
      </c>
      <c s="33">
        <f>ROUND(ROUND(H198,2)*ROUND(G198,3),2)</f>
      </c>
      <c s="31" t="s">
        <v>51</v>
      </c>
      <c r="O198">
        <f>(I198*21)/100</f>
      </c>
      <c t="s">
        <v>22</v>
      </c>
    </row>
    <row r="199" spans="1:5" ht="51">
      <c r="A199" s="34" t="s">
        <v>52</v>
      </c>
      <c r="E199" s="35" t="s">
        <v>246</v>
      </c>
    </row>
    <row r="200" spans="1:5" ht="12.75">
      <c r="A200" s="36" t="s">
        <v>53</v>
      </c>
      <c r="E200" s="37" t="s">
        <v>361</v>
      </c>
    </row>
    <row r="201" spans="1:5" ht="25.5">
      <c r="A201" t="s">
        <v>55</v>
      </c>
      <c r="E201" s="35" t="s">
        <v>248</v>
      </c>
    </row>
    <row r="202" spans="1:16" ht="12.75">
      <c r="A202" s="25" t="s">
        <v>46</v>
      </c>
      <c s="29" t="s">
        <v>363</v>
      </c>
      <c s="29" t="s">
        <v>364</v>
      </c>
      <c s="25" t="s">
        <v>48</v>
      </c>
      <c s="30" t="s">
        <v>365</v>
      </c>
      <c s="31" t="s">
        <v>229</v>
      </c>
      <c s="32">
        <v>3</v>
      </c>
      <c s="33">
        <v>0</v>
      </c>
      <c s="33">
        <f>ROUND(ROUND(H202,2)*ROUND(G202,3),2)</f>
      </c>
      <c s="31" t="s">
        <v>51</v>
      </c>
      <c r="O202">
        <f>(I202*21)/100</f>
      </c>
      <c t="s">
        <v>22</v>
      </c>
    </row>
    <row r="203" spans="1:5" ht="12.75">
      <c r="A203" s="34" t="s">
        <v>52</v>
      </c>
      <c r="E203" s="35" t="s">
        <v>48</v>
      </c>
    </row>
    <row r="204" spans="1:5" ht="12.75">
      <c r="A204" s="36" t="s">
        <v>53</v>
      </c>
      <c r="E204" s="37" t="s">
        <v>361</v>
      </c>
    </row>
    <row r="205" spans="1:5" ht="25.5">
      <c r="A205" t="s">
        <v>55</v>
      </c>
      <c r="E205" s="35" t="s">
        <v>242</v>
      </c>
    </row>
    <row r="206" spans="1:16" ht="12.75">
      <c r="A206" s="25" t="s">
        <v>46</v>
      </c>
      <c s="29" t="s">
        <v>366</v>
      </c>
      <c s="29" t="s">
        <v>367</v>
      </c>
      <c s="25" t="s">
        <v>48</v>
      </c>
      <c s="30" t="s">
        <v>368</v>
      </c>
      <c s="31" t="s">
        <v>229</v>
      </c>
      <c s="32">
        <v>3</v>
      </c>
      <c s="33">
        <v>0</v>
      </c>
      <c s="33">
        <f>ROUND(ROUND(H206,2)*ROUND(G206,3),2)</f>
      </c>
      <c s="31" t="s">
        <v>51</v>
      </c>
      <c r="O206">
        <f>(I206*21)/100</f>
      </c>
      <c t="s">
        <v>22</v>
      </c>
    </row>
    <row r="207" spans="1:5" ht="51">
      <c r="A207" s="34" t="s">
        <v>52</v>
      </c>
      <c r="E207" s="35" t="s">
        <v>246</v>
      </c>
    </row>
    <row r="208" spans="1:5" ht="12.75">
      <c r="A208" s="36" t="s">
        <v>53</v>
      </c>
      <c r="E208" s="37" t="s">
        <v>361</v>
      </c>
    </row>
    <row r="209" spans="1:5" ht="25.5">
      <c r="A209" t="s">
        <v>55</v>
      </c>
      <c r="E209" s="35" t="s">
        <v>248</v>
      </c>
    </row>
    <row r="210" spans="1:16" ht="25.5">
      <c r="A210" s="25" t="s">
        <v>46</v>
      </c>
      <c s="29" t="s">
        <v>369</v>
      </c>
      <c s="29" t="s">
        <v>250</v>
      </c>
      <c s="25" t="s">
        <v>48</v>
      </c>
      <c s="30" t="s">
        <v>251</v>
      </c>
      <c s="31" t="s">
        <v>229</v>
      </c>
      <c s="32">
        <v>50</v>
      </c>
      <c s="33">
        <v>0</v>
      </c>
      <c s="33">
        <f>ROUND(ROUND(H210,2)*ROUND(G210,3),2)</f>
      </c>
      <c s="31" t="s">
        <v>51</v>
      </c>
      <c r="O210">
        <f>(I210*21)/100</f>
      </c>
      <c t="s">
        <v>22</v>
      </c>
    </row>
    <row r="211" spans="1:5" ht="12.75">
      <c r="A211" s="34" t="s">
        <v>52</v>
      </c>
      <c r="E211" s="35" t="s">
        <v>252</v>
      </c>
    </row>
    <row r="212" spans="1:5" ht="12.75">
      <c r="A212" s="36" t="s">
        <v>53</v>
      </c>
      <c r="E212" s="37" t="s">
        <v>361</v>
      </c>
    </row>
    <row r="213" spans="1:5" ht="25.5">
      <c r="A213" t="s">
        <v>55</v>
      </c>
      <c r="E213" s="35" t="s">
        <v>253</v>
      </c>
    </row>
    <row r="214" spans="1:16" ht="12.75">
      <c r="A214" s="25" t="s">
        <v>46</v>
      </c>
      <c s="29" t="s">
        <v>370</v>
      </c>
      <c s="29" t="s">
        <v>255</v>
      </c>
      <c s="25" t="s">
        <v>48</v>
      </c>
      <c s="30" t="s">
        <v>256</v>
      </c>
      <c s="31" t="s">
        <v>229</v>
      </c>
      <c s="32">
        <v>46</v>
      </c>
      <c s="33">
        <v>0</v>
      </c>
      <c s="33">
        <f>ROUND(ROUND(H214,2)*ROUND(G214,3),2)</f>
      </c>
      <c s="31" t="s">
        <v>51</v>
      </c>
      <c r="O214">
        <f>(I214*21)/100</f>
      </c>
      <c t="s">
        <v>22</v>
      </c>
    </row>
    <row r="215" spans="1:5" ht="51">
      <c r="A215" s="34" t="s">
        <v>52</v>
      </c>
      <c r="E215" s="35" t="s">
        <v>246</v>
      </c>
    </row>
    <row r="216" spans="1:5" ht="12.75">
      <c r="A216" s="36" t="s">
        <v>53</v>
      </c>
      <c r="E216" s="37" t="s">
        <v>361</v>
      </c>
    </row>
    <row r="217" spans="1:5" ht="25.5">
      <c r="A217" t="s">
        <v>55</v>
      </c>
      <c r="E217" s="35" t="s">
        <v>248</v>
      </c>
    </row>
    <row r="218" spans="1:16" ht="25.5">
      <c r="A218" s="25" t="s">
        <v>46</v>
      </c>
      <c s="29" t="s">
        <v>371</v>
      </c>
      <c s="29" t="s">
        <v>258</v>
      </c>
      <c s="25" t="s">
        <v>48</v>
      </c>
      <c s="30" t="s">
        <v>259</v>
      </c>
      <c s="31" t="s">
        <v>75</v>
      </c>
      <c s="32">
        <v>3666.7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25.5">
      <c r="A219" s="34" t="s">
        <v>52</v>
      </c>
      <c r="E219" s="35" t="s">
        <v>260</v>
      </c>
    </row>
    <row r="220" spans="1:5" ht="178.5">
      <c r="A220" s="36" t="s">
        <v>53</v>
      </c>
      <c r="E220" s="37" t="s">
        <v>372</v>
      </c>
    </row>
    <row r="221" spans="1:5" ht="38.25">
      <c r="A221" t="s">
        <v>55</v>
      </c>
      <c r="E221" s="35" t="s">
        <v>262</v>
      </c>
    </row>
    <row r="222" spans="1:16" ht="25.5">
      <c r="A222" s="25" t="s">
        <v>46</v>
      </c>
      <c s="29" t="s">
        <v>373</v>
      </c>
      <c s="29" t="s">
        <v>264</v>
      </c>
      <c s="25" t="s">
        <v>48</v>
      </c>
      <c s="30" t="s">
        <v>265</v>
      </c>
      <c s="31" t="s">
        <v>75</v>
      </c>
      <c s="32">
        <v>3666.7</v>
      </c>
      <c s="33">
        <v>0</v>
      </c>
      <c s="33">
        <f>ROUND(ROUND(H222,2)*ROUND(G222,3),2)</f>
      </c>
      <c s="31" t="s">
        <v>51</v>
      </c>
      <c r="O222">
        <f>(I222*21)/100</f>
      </c>
      <c t="s">
        <v>22</v>
      </c>
    </row>
    <row r="223" spans="1:5" ht="25.5">
      <c r="A223" s="34" t="s">
        <v>52</v>
      </c>
      <c r="E223" s="35" t="s">
        <v>266</v>
      </c>
    </row>
    <row r="224" spans="1:5" ht="178.5">
      <c r="A224" s="36" t="s">
        <v>53</v>
      </c>
      <c r="E224" s="37" t="s">
        <v>372</v>
      </c>
    </row>
    <row r="225" spans="1:5" ht="38.25">
      <c r="A225" t="s">
        <v>55</v>
      </c>
      <c r="E225" s="35" t="s">
        <v>262</v>
      </c>
    </row>
    <row r="226" spans="1:16" ht="12.75">
      <c r="A226" s="25" t="s">
        <v>46</v>
      </c>
      <c s="29" t="s">
        <v>374</v>
      </c>
      <c s="29" t="s">
        <v>375</v>
      </c>
      <c s="25" t="s">
        <v>48</v>
      </c>
      <c s="30" t="s">
        <v>376</v>
      </c>
      <c s="31" t="s">
        <v>229</v>
      </c>
      <c s="32">
        <v>50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12.75">
      <c r="A227" s="34" t="s">
        <v>52</v>
      </c>
      <c r="E227" s="35" t="s">
        <v>48</v>
      </c>
    </row>
    <row r="228" spans="1:5" ht="38.25">
      <c r="A228" s="36" t="s">
        <v>53</v>
      </c>
      <c r="E228" s="37" t="s">
        <v>377</v>
      </c>
    </row>
    <row r="229" spans="1:5" ht="38.25">
      <c r="A229" t="s">
        <v>55</v>
      </c>
      <c r="E229" s="35" t="s">
        <v>378</v>
      </c>
    </row>
    <row r="230" spans="1:16" ht="12.75">
      <c r="A230" s="25" t="s">
        <v>46</v>
      </c>
      <c s="29" t="s">
        <v>379</v>
      </c>
      <c s="29" t="s">
        <v>380</v>
      </c>
      <c s="25" t="s">
        <v>48</v>
      </c>
      <c s="30" t="s">
        <v>381</v>
      </c>
      <c s="31" t="s">
        <v>229</v>
      </c>
      <c s="32">
        <v>48</v>
      </c>
      <c s="33">
        <v>0</v>
      </c>
      <c s="33">
        <f>ROUND(ROUND(H230,2)*ROUND(G230,3),2)</f>
      </c>
      <c s="31" t="s">
        <v>51</v>
      </c>
      <c r="O230">
        <f>(I230*21)/100</f>
      </c>
      <c t="s">
        <v>22</v>
      </c>
    </row>
    <row r="231" spans="1:5" ht="12.75">
      <c r="A231" s="34" t="s">
        <v>52</v>
      </c>
      <c r="E231" s="35" t="s">
        <v>48</v>
      </c>
    </row>
    <row r="232" spans="1:5" ht="38.25">
      <c r="A232" s="36" t="s">
        <v>53</v>
      </c>
      <c r="E232" s="37" t="s">
        <v>382</v>
      </c>
    </row>
    <row r="233" spans="1:5" ht="38.25">
      <c r="A233" t="s">
        <v>55</v>
      </c>
      <c r="E233" s="35" t="s">
        <v>383</v>
      </c>
    </row>
    <row r="234" spans="1:16" ht="12.75">
      <c r="A234" s="25" t="s">
        <v>46</v>
      </c>
      <c s="29" t="s">
        <v>384</v>
      </c>
      <c s="29" t="s">
        <v>385</v>
      </c>
      <c s="25" t="s">
        <v>48</v>
      </c>
      <c s="30" t="s">
        <v>386</v>
      </c>
      <c s="31" t="s">
        <v>115</v>
      </c>
      <c s="32">
        <v>90</v>
      </c>
      <c s="33">
        <v>0</v>
      </c>
      <c s="33">
        <f>ROUND(ROUND(H234,2)*ROUND(G234,3),2)</f>
      </c>
      <c s="31" t="s">
        <v>51</v>
      </c>
      <c r="O234">
        <f>(I234*21)/100</f>
      </c>
      <c t="s">
        <v>22</v>
      </c>
    </row>
    <row r="235" spans="1:5" ht="12.75">
      <c r="A235" s="34" t="s">
        <v>52</v>
      </c>
      <c r="E235" s="35" t="s">
        <v>387</v>
      </c>
    </row>
    <row r="236" spans="1:5" ht="12.75">
      <c r="A236" s="36" t="s">
        <v>53</v>
      </c>
      <c r="E236" s="37" t="s">
        <v>48</v>
      </c>
    </row>
    <row r="237" spans="1:5" ht="76.5">
      <c r="A237" t="s">
        <v>55</v>
      </c>
      <c r="E237" s="35" t="s">
        <v>388</v>
      </c>
    </row>
    <row r="238" spans="1:16" ht="12.75">
      <c r="A238" s="25" t="s">
        <v>46</v>
      </c>
      <c s="29" t="s">
        <v>389</v>
      </c>
      <c s="29" t="s">
        <v>390</v>
      </c>
      <c s="25" t="s">
        <v>48</v>
      </c>
      <c s="30" t="s">
        <v>391</v>
      </c>
      <c s="31" t="s">
        <v>115</v>
      </c>
      <c s="32">
        <v>235</v>
      </c>
      <c s="33">
        <v>0</v>
      </c>
      <c s="33">
        <f>ROUND(ROUND(H238,2)*ROUND(G238,3),2)</f>
      </c>
      <c s="31" t="s">
        <v>51</v>
      </c>
      <c r="O238">
        <f>(I238*21)/100</f>
      </c>
      <c t="s">
        <v>22</v>
      </c>
    </row>
    <row r="239" spans="1:5" ht="38.25">
      <c r="A239" s="34" t="s">
        <v>52</v>
      </c>
      <c r="E239" s="35" t="s">
        <v>392</v>
      </c>
    </row>
    <row r="240" spans="1:5" ht="12.75">
      <c r="A240" s="36" t="s">
        <v>53</v>
      </c>
      <c r="E240" s="37" t="s">
        <v>393</v>
      </c>
    </row>
    <row r="241" spans="1:5" ht="38.25">
      <c r="A241" t="s">
        <v>55</v>
      </c>
      <c r="E241" s="35" t="s">
        <v>394</v>
      </c>
    </row>
    <row r="242" spans="1:16" ht="12.75">
      <c r="A242" s="25" t="s">
        <v>46</v>
      </c>
      <c s="29" t="s">
        <v>395</v>
      </c>
      <c s="29" t="s">
        <v>268</v>
      </c>
      <c s="25" t="s">
        <v>48</v>
      </c>
      <c s="30" t="s">
        <v>269</v>
      </c>
      <c s="31" t="s">
        <v>115</v>
      </c>
      <c s="32">
        <v>80</v>
      </c>
      <c s="33">
        <v>0</v>
      </c>
      <c s="33">
        <f>ROUND(ROUND(H242,2)*ROUND(G242,3),2)</f>
      </c>
      <c s="31" t="s">
        <v>51</v>
      </c>
      <c r="O242">
        <f>(I242*21)/100</f>
      </c>
      <c t="s">
        <v>22</v>
      </c>
    </row>
    <row r="243" spans="1:5" ht="12.75">
      <c r="A243" s="34" t="s">
        <v>52</v>
      </c>
      <c r="E243" s="35" t="s">
        <v>270</v>
      </c>
    </row>
    <row r="244" spans="1:5" ht="25.5">
      <c r="A244" s="36" t="s">
        <v>53</v>
      </c>
      <c r="E244" s="37" t="s">
        <v>396</v>
      </c>
    </row>
    <row r="245" spans="1:5" ht="63.75">
      <c r="A245" t="s">
        <v>55</v>
      </c>
      <c r="E245" s="35" t="s">
        <v>272</v>
      </c>
    </row>
    <row r="246" spans="1:16" ht="12.75">
      <c r="A246" s="25" t="s">
        <v>46</v>
      </c>
      <c s="29" t="s">
        <v>397</v>
      </c>
      <c s="29" t="s">
        <v>398</v>
      </c>
      <c s="25" t="s">
        <v>48</v>
      </c>
      <c s="30" t="s">
        <v>399</v>
      </c>
      <c s="31" t="s">
        <v>229</v>
      </c>
      <c s="32">
        <v>6</v>
      </c>
      <c s="33">
        <v>0</v>
      </c>
      <c s="33">
        <f>ROUND(ROUND(H246,2)*ROUND(G246,3),2)</f>
      </c>
      <c s="31" t="s">
        <v>51</v>
      </c>
      <c r="O246">
        <f>(I246*21)/100</f>
      </c>
      <c t="s">
        <v>22</v>
      </c>
    </row>
    <row r="247" spans="1:5" ht="12.75">
      <c r="A247" s="34" t="s">
        <v>52</v>
      </c>
      <c r="E247" s="35" t="s">
        <v>48</v>
      </c>
    </row>
    <row r="248" spans="1:5" ht="12.75">
      <c r="A248" s="36" t="s">
        <v>53</v>
      </c>
      <c r="E248" s="37" t="s">
        <v>400</v>
      </c>
    </row>
    <row r="249" spans="1:5" ht="89.25">
      <c r="A249" t="s">
        <v>55</v>
      </c>
      <c r="E249" s="35" t="s">
        <v>401</v>
      </c>
    </row>
    <row r="250" spans="1:16" ht="12.75">
      <c r="A250" s="25" t="s">
        <v>46</v>
      </c>
      <c s="29" t="s">
        <v>402</v>
      </c>
      <c s="29" t="s">
        <v>403</v>
      </c>
      <c s="25" t="s">
        <v>48</v>
      </c>
      <c s="30" t="s">
        <v>404</v>
      </c>
      <c s="31" t="s">
        <v>229</v>
      </c>
      <c s="32">
        <v>2</v>
      </c>
      <c s="33">
        <v>0</v>
      </c>
      <c s="33">
        <f>ROUND(ROUND(H250,2)*ROUND(G250,3),2)</f>
      </c>
      <c s="31" t="s">
        <v>51</v>
      </c>
      <c r="O250">
        <f>(I250*21)/100</f>
      </c>
      <c t="s">
        <v>22</v>
      </c>
    </row>
    <row r="251" spans="1:5" ht="12.75">
      <c r="A251" s="34" t="s">
        <v>52</v>
      </c>
      <c r="E251" s="35" t="s">
        <v>48</v>
      </c>
    </row>
    <row r="252" spans="1:5" ht="12.75">
      <c r="A252" s="36" t="s">
        <v>53</v>
      </c>
      <c r="E252" s="37" t="s">
        <v>405</v>
      </c>
    </row>
    <row r="253" spans="1:5" ht="63.75">
      <c r="A253" t="s">
        <v>55</v>
      </c>
      <c r="E253" s="35" t="s">
        <v>406</v>
      </c>
    </row>
    <row r="254" spans="1:16" ht="12.75">
      <c r="A254" s="25" t="s">
        <v>46</v>
      </c>
      <c s="29" t="s">
        <v>407</v>
      </c>
      <c s="29" t="s">
        <v>408</v>
      </c>
      <c s="25" t="s">
        <v>48</v>
      </c>
      <c s="30" t="s">
        <v>409</v>
      </c>
      <c s="31" t="s">
        <v>229</v>
      </c>
      <c s="32">
        <v>2</v>
      </c>
      <c s="33">
        <v>0</v>
      </c>
      <c s="33">
        <f>ROUND(ROUND(H254,2)*ROUND(G254,3),2)</f>
      </c>
      <c s="31" t="s">
        <v>51</v>
      </c>
      <c r="O254">
        <f>(I254*21)/100</f>
      </c>
      <c t="s">
        <v>22</v>
      </c>
    </row>
    <row r="255" spans="1:5" ht="12.75">
      <c r="A255" s="34" t="s">
        <v>52</v>
      </c>
      <c r="E255" s="35" t="s">
        <v>48</v>
      </c>
    </row>
    <row r="256" spans="1:5" ht="12.75">
      <c r="A256" s="36" t="s">
        <v>53</v>
      </c>
      <c r="E256" s="37" t="s">
        <v>405</v>
      </c>
    </row>
    <row r="257" spans="1:5" ht="63.75">
      <c r="A257" t="s">
        <v>55</v>
      </c>
      <c r="E257" s="35" t="s">
        <v>406</v>
      </c>
    </row>
    <row r="258" spans="1:16" ht="12.75">
      <c r="A258" s="25" t="s">
        <v>46</v>
      </c>
      <c s="29" t="s">
        <v>410</v>
      </c>
      <c s="29" t="s">
        <v>274</v>
      </c>
      <c s="25" t="s">
        <v>48</v>
      </c>
      <c s="30" t="s">
        <v>275</v>
      </c>
      <c s="31" t="s">
        <v>115</v>
      </c>
      <c s="32">
        <v>6891</v>
      </c>
      <c s="33">
        <v>0</v>
      </c>
      <c s="33">
        <f>ROUND(ROUND(H258,2)*ROUND(G258,3),2)</f>
      </c>
      <c s="31" t="s">
        <v>51</v>
      </c>
      <c r="O258">
        <f>(I258*21)/100</f>
      </c>
      <c t="s">
        <v>22</v>
      </c>
    </row>
    <row r="259" spans="1:5" ht="12.75">
      <c r="A259" s="34" t="s">
        <v>52</v>
      </c>
      <c r="E259" s="35" t="s">
        <v>48</v>
      </c>
    </row>
    <row r="260" spans="1:5" ht="25.5">
      <c r="A260" s="36" t="s">
        <v>53</v>
      </c>
      <c r="E260" s="37" t="s">
        <v>411</v>
      </c>
    </row>
    <row r="261" spans="1:5" ht="25.5">
      <c r="A261" t="s">
        <v>55</v>
      </c>
      <c r="E261" s="35" t="s">
        <v>277</v>
      </c>
    </row>
    <row r="262" spans="1:16" ht="12.75">
      <c r="A262" s="25" t="s">
        <v>46</v>
      </c>
      <c s="29" t="s">
        <v>412</v>
      </c>
      <c s="29" t="s">
        <v>279</v>
      </c>
      <c s="25" t="s">
        <v>48</v>
      </c>
      <c s="30" t="s">
        <v>280</v>
      </c>
      <c s="31" t="s">
        <v>82</v>
      </c>
      <c s="32">
        <v>73</v>
      </c>
      <c s="33">
        <v>0</v>
      </c>
      <c s="33">
        <f>ROUND(ROUND(H262,2)*ROUND(G262,3),2)</f>
      </c>
      <c s="31" t="s">
        <v>51</v>
      </c>
      <c r="O262">
        <f>(I262*21)/100</f>
      </c>
      <c t="s">
        <v>22</v>
      </c>
    </row>
    <row r="263" spans="1:5" ht="12.75">
      <c r="A263" s="34" t="s">
        <v>52</v>
      </c>
      <c r="E263" s="35" t="s">
        <v>89</v>
      </c>
    </row>
    <row r="264" spans="1:5" ht="38.25">
      <c r="A264" s="36" t="s">
        <v>53</v>
      </c>
      <c r="E264" s="37" t="s">
        <v>413</v>
      </c>
    </row>
    <row r="265" spans="1:5" ht="76.5">
      <c r="A265" t="s">
        <v>55</v>
      </c>
      <c r="E265" s="35" t="s">
        <v>282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0+O8+O25+O66+O107+O116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414</v>
      </c>
      <c s="41">
        <f>0+I8+I25+I66+I107+I116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414</v>
      </c>
      <c s="6"/>
      <c s="18" t="s">
        <v>415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</f>
      </c>
      <c>
        <f>0+O9+O13+O17+O21</f>
      </c>
    </row>
    <row r="9" spans="1:16" ht="12.75">
      <c r="A9" s="25" t="s">
        <v>46</v>
      </c>
      <c s="29" t="s">
        <v>28</v>
      </c>
      <c s="29" t="s">
        <v>47</v>
      </c>
      <c s="25" t="s">
        <v>48</v>
      </c>
      <c s="30" t="s">
        <v>49</v>
      </c>
      <c s="31" t="s">
        <v>50</v>
      </c>
      <c s="32">
        <v>47.808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53</v>
      </c>
      <c r="E11" s="37" t="s">
        <v>416</v>
      </c>
    </row>
    <row r="12" spans="1:5" ht="25.5">
      <c r="A12" t="s">
        <v>55</v>
      </c>
      <c r="E12" s="35" t="s">
        <v>56</v>
      </c>
    </row>
    <row r="13" spans="1:16" ht="25.5">
      <c r="A13" s="25" t="s">
        <v>46</v>
      </c>
      <c s="29" t="s">
        <v>22</v>
      </c>
      <c s="29" t="s">
        <v>47</v>
      </c>
      <c s="25" t="s">
        <v>57</v>
      </c>
      <c s="30" t="s">
        <v>58</v>
      </c>
      <c s="31" t="s">
        <v>50</v>
      </c>
      <c s="32">
        <v>138.6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53</v>
      </c>
      <c r="E15" s="37" t="s">
        <v>417</v>
      </c>
    </row>
    <row r="16" spans="1:5" ht="89.25">
      <c r="A16" t="s">
        <v>55</v>
      </c>
      <c r="E16" s="35" t="s">
        <v>60</v>
      </c>
    </row>
    <row r="17" spans="1:16" ht="25.5">
      <c r="A17" s="25" t="s">
        <v>46</v>
      </c>
      <c s="29" t="s">
        <v>21</v>
      </c>
      <c s="29" t="s">
        <v>61</v>
      </c>
      <c s="25" t="s">
        <v>57</v>
      </c>
      <c s="30" t="s">
        <v>58</v>
      </c>
      <c s="31" t="s">
        <v>50</v>
      </c>
      <c s="32">
        <v>93.24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62</v>
      </c>
    </row>
    <row r="19" spans="1:5" ht="51">
      <c r="A19" s="36" t="s">
        <v>53</v>
      </c>
      <c r="E19" s="37" t="s">
        <v>418</v>
      </c>
    </row>
    <row r="20" spans="1:5" ht="89.25">
      <c r="A20" t="s">
        <v>55</v>
      </c>
      <c r="E20" s="35" t="s">
        <v>60</v>
      </c>
    </row>
    <row r="21" spans="1:16" ht="12.75">
      <c r="A21" s="25" t="s">
        <v>46</v>
      </c>
      <c s="29" t="s">
        <v>32</v>
      </c>
      <c s="29" t="s">
        <v>419</v>
      </c>
      <c s="25" t="s">
        <v>48</v>
      </c>
      <c s="30" t="s">
        <v>420</v>
      </c>
      <c s="31" t="s">
        <v>50</v>
      </c>
      <c s="32">
        <v>731.472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63.75">
      <c r="A23" s="36" t="s">
        <v>53</v>
      </c>
      <c r="E23" s="37" t="s">
        <v>421</v>
      </c>
    </row>
    <row r="24" spans="1:5" ht="25.5">
      <c r="A24" t="s">
        <v>55</v>
      </c>
      <c r="E24" s="35" t="s">
        <v>56</v>
      </c>
    </row>
    <row r="25" spans="1:18" ht="12.75" customHeight="1">
      <c r="A25" s="6" t="s">
        <v>44</v>
      </c>
      <c s="6"/>
      <c s="39" t="s">
        <v>28</v>
      </c>
      <c s="6"/>
      <c s="27" t="s">
        <v>72</v>
      </c>
      <c s="6"/>
      <c s="6"/>
      <c s="6"/>
      <c s="40">
        <f>0+Q25</f>
      </c>
      <c s="6"/>
      <c r="O25">
        <f>0+R25</f>
      </c>
      <c r="Q25">
        <f>0+I26+I30+I34+I38+I42+I46+I50+I54+I58+I62</f>
      </c>
      <c>
        <f>0+O26+O30+O34+O38+O42+O46+O50+O54+O58+O62</f>
      </c>
    </row>
    <row r="26" spans="1:16" ht="12.75">
      <c r="A26" s="25" t="s">
        <v>46</v>
      </c>
      <c s="29" t="s">
        <v>34</v>
      </c>
      <c s="29" t="s">
        <v>73</v>
      </c>
      <c s="25" t="s">
        <v>48</v>
      </c>
      <c s="30" t="s">
        <v>74</v>
      </c>
      <c s="31" t="s">
        <v>75</v>
      </c>
      <c s="32">
        <v>20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51">
      <c r="A27" s="34" t="s">
        <v>52</v>
      </c>
      <c r="E27" s="35" t="s">
        <v>76</v>
      </c>
    </row>
    <row r="28" spans="1:5" ht="25.5">
      <c r="A28" s="36" t="s">
        <v>53</v>
      </c>
      <c r="E28" s="37" t="s">
        <v>422</v>
      </c>
    </row>
    <row r="29" spans="1:5" ht="38.25">
      <c r="A29" t="s">
        <v>55</v>
      </c>
      <c r="E29" s="35" t="s">
        <v>78</v>
      </c>
    </row>
    <row r="30" spans="1:16" ht="12.75">
      <c r="A30" s="25" t="s">
        <v>46</v>
      </c>
      <c s="29" t="s">
        <v>36</v>
      </c>
      <c s="29" t="s">
        <v>423</v>
      </c>
      <c s="25" t="s">
        <v>48</v>
      </c>
      <c s="30" t="s">
        <v>424</v>
      </c>
      <c s="31" t="s">
        <v>229</v>
      </c>
      <c s="32">
        <v>4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63.75">
      <c r="A31" s="34" t="s">
        <v>52</v>
      </c>
      <c r="E31" s="35" t="s">
        <v>425</v>
      </c>
    </row>
    <row r="32" spans="1:5" ht="25.5">
      <c r="A32" s="36" t="s">
        <v>53</v>
      </c>
      <c r="E32" s="37" t="s">
        <v>426</v>
      </c>
    </row>
    <row r="33" spans="1:5" ht="127.5">
      <c r="A33" t="s">
        <v>55</v>
      </c>
      <c r="E33" s="35" t="s">
        <v>427</v>
      </c>
    </row>
    <row r="34" spans="1:16" ht="12.75">
      <c r="A34" s="25" t="s">
        <v>46</v>
      </c>
      <c s="29" t="s">
        <v>79</v>
      </c>
      <c s="29" t="s">
        <v>80</v>
      </c>
      <c s="25" t="s">
        <v>48</v>
      </c>
      <c s="30" t="s">
        <v>81</v>
      </c>
      <c s="31" t="s">
        <v>82</v>
      </c>
      <c s="32">
        <v>19.824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83</v>
      </c>
    </row>
    <row r="36" spans="1:5" ht="51">
      <c r="A36" s="36" t="s">
        <v>53</v>
      </c>
      <c r="E36" s="37" t="s">
        <v>428</v>
      </c>
    </row>
    <row r="37" spans="1:5" ht="63.75">
      <c r="A37" t="s">
        <v>55</v>
      </c>
      <c r="E37" s="35" t="s">
        <v>85</v>
      </c>
    </row>
    <row r="38" spans="1:16" ht="12.75">
      <c r="A38" s="25" t="s">
        <v>46</v>
      </c>
      <c s="29" t="s">
        <v>86</v>
      </c>
      <c s="29" t="s">
        <v>292</v>
      </c>
      <c s="25" t="s">
        <v>48</v>
      </c>
      <c s="30" t="s">
        <v>293</v>
      </c>
      <c s="31" t="s">
        <v>82</v>
      </c>
      <c s="32">
        <v>57.75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51">
      <c r="A39" s="34" t="s">
        <v>52</v>
      </c>
      <c r="E39" s="35" t="s">
        <v>246</v>
      </c>
    </row>
    <row r="40" spans="1:5" ht="25.5">
      <c r="A40" s="36" t="s">
        <v>53</v>
      </c>
      <c r="E40" s="37" t="s">
        <v>429</v>
      </c>
    </row>
    <row r="41" spans="1:5" ht="63.75">
      <c r="A41" t="s">
        <v>55</v>
      </c>
      <c r="E41" s="35" t="s">
        <v>85</v>
      </c>
    </row>
    <row r="42" spans="1:16" ht="25.5">
      <c r="A42" s="25" t="s">
        <v>46</v>
      </c>
      <c s="29" t="s">
        <v>39</v>
      </c>
      <c s="29" t="s">
        <v>87</v>
      </c>
      <c s="25" t="s">
        <v>48</v>
      </c>
      <c s="30" t="s">
        <v>88</v>
      </c>
      <c s="31" t="s">
        <v>82</v>
      </c>
      <c s="32">
        <v>27.972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89</v>
      </c>
    </row>
    <row r="44" spans="1:5" ht="12.75">
      <c r="A44" s="36" t="s">
        <v>53</v>
      </c>
      <c r="E44" s="37" t="s">
        <v>430</v>
      </c>
    </row>
    <row r="45" spans="1:5" ht="63.75">
      <c r="A45" t="s">
        <v>55</v>
      </c>
      <c r="E45" s="35" t="s">
        <v>85</v>
      </c>
    </row>
    <row r="46" spans="1:16" ht="12.75">
      <c r="A46" s="25" t="s">
        <v>46</v>
      </c>
      <c s="29" t="s">
        <v>41</v>
      </c>
      <c s="29" t="s">
        <v>91</v>
      </c>
      <c s="25" t="s">
        <v>296</v>
      </c>
      <c s="30" t="s">
        <v>93</v>
      </c>
      <c s="31" t="s">
        <v>82</v>
      </c>
      <c s="32">
        <v>1511.239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89.25">
      <c r="A47" s="34" t="s">
        <v>52</v>
      </c>
      <c r="E47" s="35" t="s">
        <v>431</v>
      </c>
    </row>
    <row r="48" spans="1:5" ht="191.25">
      <c r="A48" s="36" t="s">
        <v>53</v>
      </c>
      <c r="E48" s="37" t="s">
        <v>432</v>
      </c>
    </row>
    <row r="49" spans="1:5" ht="63.75">
      <c r="A49" t="s">
        <v>55</v>
      </c>
      <c r="E49" s="35" t="s">
        <v>85</v>
      </c>
    </row>
    <row r="50" spans="1:16" ht="12.75">
      <c r="A50" s="25" t="s">
        <v>46</v>
      </c>
      <c s="29" t="s">
        <v>43</v>
      </c>
      <c s="29" t="s">
        <v>91</v>
      </c>
      <c s="25" t="s">
        <v>92</v>
      </c>
      <c s="30" t="s">
        <v>93</v>
      </c>
      <c s="31" t="s">
        <v>82</v>
      </c>
      <c s="32">
        <v>135.607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94</v>
      </c>
    </row>
    <row r="52" spans="1:5" ht="63.75">
      <c r="A52" s="36" t="s">
        <v>53</v>
      </c>
      <c r="E52" s="37" t="s">
        <v>433</v>
      </c>
    </row>
    <row r="53" spans="1:5" ht="63.75">
      <c r="A53" t="s">
        <v>55</v>
      </c>
      <c r="E53" s="35" t="s">
        <v>85</v>
      </c>
    </row>
    <row r="54" spans="1:16" ht="12.75">
      <c r="A54" s="25" t="s">
        <v>46</v>
      </c>
      <c s="29" t="s">
        <v>106</v>
      </c>
      <c s="29" t="s">
        <v>101</v>
      </c>
      <c s="25" t="s">
        <v>48</v>
      </c>
      <c s="30" t="s">
        <v>102</v>
      </c>
      <c s="31" t="s">
        <v>82</v>
      </c>
      <c s="32">
        <v>18.648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103</v>
      </c>
    </row>
    <row r="56" spans="1:5" ht="12.75">
      <c r="A56" s="36" t="s">
        <v>53</v>
      </c>
      <c r="E56" s="37" t="s">
        <v>434</v>
      </c>
    </row>
    <row r="57" spans="1:5" ht="369.75">
      <c r="A57" t="s">
        <v>55</v>
      </c>
      <c r="E57" s="35" t="s">
        <v>105</v>
      </c>
    </row>
    <row r="58" spans="1:16" ht="12.75">
      <c r="A58" s="25" t="s">
        <v>46</v>
      </c>
      <c s="29" t="s">
        <v>112</v>
      </c>
      <c s="29" t="s">
        <v>306</v>
      </c>
      <c s="25" t="s">
        <v>48</v>
      </c>
      <c s="30" t="s">
        <v>307</v>
      </c>
      <c s="31" t="s">
        <v>229</v>
      </c>
      <c s="32">
        <v>48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38.25">
      <c r="A59" s="34" t="s">
        <v>52</v>
      </c>
      <c r="E59" s="35" t="s">
        <v>308</v>
      </c>
    </row>
    <row r="60" spans="1:5" ht="12.75">
      <c r="A60" s="36" t="s">
        <v>53</v>
      </c>
      <c r="E60" s="37" t="s">
        <v>435</v>
      </c>
    </row>
    <row r="61" spans="1:5" ht="63.75">
      <c r="A61" t="s">
        <v>55</v>
      </c>
      <c r="E61" s="35" t="s">
        <v>118</v>
      </c>
    </row>
    <row r="62" spans="1:16" ht="12.75">
      <c r="A62" s="25" t="s">
        <v>46</v>
      </c>
      <c s="29" t="s">
        <v>119</v>
      </c>
      <c s="29" t="s">
        <v>120</v>
      </c>
      <c s="25" t="s">
        <v>48</v>
      </c>
      <c s="30" t="s">
        <v>121</v>
      </c>
      <c s="31" t="s">
        <v>82</v>
      </c>
      <c s="32">
        <v>18.648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48</v>
      </c>
    </row>
    <row r="64" spans="1:5" ht="12.75">
      <c r="A64" s="36" t="s">
        <v>53</v>
      </c>
      <c r="E64" s="37" t="s">
        <v>436</v>
      </c>
    </row>
    <row r="65" spans="1:5" ht="191.25">
      <c r="A65" t="s">
        <v>55</v>
      </c>
      <c r="E65" s="35" t="s">
        <v>123</v>
      </c>
    </row>
    <row r="66" spans="1:18" ht="12.75" customHeight="1">
      <c r="A66" s="6" t="s">
        <v>44</v>
      </c>
      <c s="6"/>
      <c s="39" t="s">
        <v>34</v>
      </c>
      <c s="6"/>
      <c s="27" t="s">
        <v>171</v>
      </c>
      <c s="6"/>
      <c s="6"/>
      <c s="6"/>
      <c s="40">
        <f>0+Q66</f>
      </c>
      <c s="6"/>
      <c r="O66">
        <f>0+R66</f>
      </c>
      <c r="Q66">
        <f>0+I67+I71+I75+I79+I83+I87+I91+I95+I99+I103</f>
      </c>
      <c>
        <f>0+O67+O71+O75+O79+O83+O87+O91+O95+O99+O103</f>
      </c>
    </row>
    <row r="67" spans="1:16" ht="12.75">
      <c r="A67" s="25" t="s">
        <v>46</v>
      </c>
      <c s="29" t="s">
        <v>124</v>
      </c>
      <c s="29" t="s">
        <v>437</v>
      </c>
      <c s="25" t="s">
        <v>48</v>
      </c>
      <c s="30" t="s">
        <v>438</v>
      </c>
      <c s="31" t="s">
        <v>75</v>
      </c>
      <c s="32">
        <v>186.48</v>
      </c>
      <c s="33">
        <v>0</v>
      </c>
      <c s="33">
        <f>ROUND(ROUND(H67,2)*ROUND(G67,3),2)</f>
      </c>
      <c s="31" t="s">
        <v>51</v>
      </c>
      <c r="O67">
        <f>(I67*21)/100</f>
      </c>
      <c t="s">
        <v>22</v>
      </c>
    </row>
    <row r="68" spans="1:5" ht="12.75">
      <c r="A68" s="34" t="s">
        <v>52</v>
      </c>
      <c r="E68" s="35" t="s">
        <v>48</v>
      </c>
    </row>
    <row r="69" spans="1:5" ht="12.75">
      <c r="A69" s="36" t="s">
        <v>53</v>
      </c>
      <c r="E69" s="37" t="s">
        <v>439</v>
      </c>
    </row>
    <row r="70" spans="1:5" ht="51">
      <c r="A70" t="s">
        <v>55</v>
      </c>
      <c r="E70" s="35" t="s">
        <v>440</v>
      </c>
    </row>
    <row r="71" spans="1:16" ht="12.75">
      <c r="A71" s="25" t="s">
        <v>46</v>
      </c>
      <c s="29" t="s">
        <v>130</v>
      </c>
      <c s="29" t="s">
        <v>441</v>
      </c>
      <c s="25" t="s">
        <v>48</v>
      </c>
      <c s="30" t="s">
        <v>442</v>
      </c>
      <c s="31" t="s">
        <v>75</v>
      </c>
      <c s="32">
        <v>186.48</v>
      </c>
      <c s="33">
        <v>0</v>
      </c>
      <c s="33">
        <f>ROUND(ROUND(H71,2)*ROUND(G71,3),2)</f>
      </c>
      <c s="31" t="s">
        <v>51</v>
      </c>
      <c r="O71">
        <f>(I71*21)/100</f>
      </c>
      <c t="s">
        <v>22</v>
      </c>
    </row>
    <row r="72" spans="1:5" ht="12.75">
      <c r="A72" s="34" t="s">
        <v>52</v>
      </c>
      <c r="E72" s="35" t="s">
        <v>48</v>
      </c>
    </row>
    <row r="73" spans="1:5" ht="12.75">
      <c r="A73" s="36" t="s">
        <v>53</v>
      </c>
      <c r="E73" s="37" t="s">
        <v>443</v>
      </c>
    </row>
    <row r="74" spans="1:5" ht="102">
      <c r="A74" t="s">
        <v>55</v>
      </c>
      <c r="E74" s="35" t="s">
        <v>185</v>
      </c>
    </row>
    <row r="75" spans="1:16" ht="12.75">
      <c r="A75" s="25" t="s">
        <v>46</v>
      </c>
      <c s="29" t="s">
        <v>135</v>
      </c>
      <c s="29" t="s">
        <v>191</v>
      </c>
      <c s="25" t="s">
        <v>48</v>
      </c>
      <c s="30" t="s">
        <v>192</v>
      </c>
      <c s="31" t="s">
        <v>75</v>
      </c>
      <c s="32">
        <v>2446.592</v>
      </c>
      <c s="33">
        <v>0</v>
      </c>
      <c s="33">
        <f>ROUND(ROUND(H75,2)*ROUND(G75,3),2)</f>
      </c>
      <c s="31" t="s">
        <v>51</v>
      </c>
      <c r="O75">
        <f>(I75*21)/100</f>
      </c>
      <c t="s">
        <v>22</v>
      </c>
    </row>
    <row r="76" spans="1:5" ht="25.5">
      <c r="A76" s="34" t="s">
        <v>52</v>
      </c>
      <c r="E76" s="35" t="s">
        <v>193</v>
      </c>
    </row>
    <row r="77" spans="1:5" ht="12.75">
      <c r="A77" s="36" t="s">
        <v>53</v>
      </c>
      <c r="E77" s="37" t="s">
        <v>444</v>
      </c>
    </row>
    <row r="78" spans="1:5" ht="51">
      <c r="A78" t="s">
        <v>55</v>
      </c>
      <c r="E78" s="35" t="s">
        <v>195</v>
      </c>
    </row>
    <row r="79" spans="1:16" ht="12.75">
      <c r="A79" s="25" t="s">
        <v>46</v>
      </c>
      <c s="29" t="s">
        <v>140</v>
      </c>
      <c s="29" t="s">
        <v>197</v>
      </c>
      <c s="25" t="s">
        <v>48</v>
      </c>
      <c s="30" t="s">
        <v>198</v>
      </c>
      <c s="31" t="s">
        <v>75</v>
      </c>
      <c s="32">
        <v>33454.83</v>
      </c>
      <c s="33">
        <v>0</v>
      </c>
      <c s="33">
        <f>ROUND(ROUND(H79,2)*ROUND(G79,3),2)</f>
      </c>
      <c s="31" t="s">
        <v>51</v>
      </c>
      <c r="O79">
        <f>(I79*21)/100</f>
      </c>
      <c t="s">
        <v>22</v>
      </c>
    </row>
    <row r="80" spans="1:5" ht="25.5">
      <c r="A80" s="34" t="s">
        <v>52</v>
      </c>
      <c r="E80" s="35" t="s">
        <v>199</v>
      </c>
    </row>
    <row r="81" spans="1:5" ht="12.75">
      <c r="A81" s="36" t="s">
        <v>53</v>
      </c>
      <c r="E81" s="37" t="s">
        <v>445</v>
      </c>
    </row>
    <row r="82" spans="1:5" ht="51">
      <c r="A82" t="s">
        <v>55</v>
      </c>
      <c r="E82" s="35" t="s">
        <v>195</v>
      </c>
    </row>
    <row r="83" spans="1:16" ht="12.75">
      <c r="A83" s="25" t="s">
        <v>46</v>
      </c>
      <c s="29" t="s">
        <v>145</v>
      </c>
      <c s="29" t="s">
        <v>446</v>
      </c>
      <c s="25" t="s">
        <v>69</v>
      </c>
      <c s="30" t="s">
        <v>447</v>
      </c>
      <c s="31" t="s">
        <v>82</v>
      </c>
      <c s="32">
        <v>7.459</v>
      </c>
      <c s="33">
        <v>0</v>
      </c>
      <c s="33">
        <f>ROUND(ROUND(H83,2)*ROUND(G83,3),2)</f>
      </c>
      <c s="31" t="s">
        <v>51</v>
      </c>
      <c r="O83">
        <f>(I83*21)/100</f>
      </c>
      <c t="s">
        <v>22</v>
      </c>
    </row>
    <row r="84" spans="1:5" ht="38.25">
      <c r="A84" s="34" t="s">
        <v>52</v>
      </c>
      <c r="E84" s="35" t="s">
        <v>209</v>
      </c>
    </row>
    <row r="85" spans="1:5" ht="25.5">
      <c r="A85" s="36" t="s">
        <v>53</v>
      </c>
      <c r="E85" s="37" t="s">
        <v>448</v>
      </c>
    </row>
    <row r="86" spans="1:5" ht="165.75">
      <c r="A86" t="s">
        <v>55</v>
      </c>
      <c r="E86" s="35" t="s">
        <v>211</v>
      </c>
    </row>
    <row r="87" spans="1:16" ht="12.75">
      <c r="A87" s="25" t="s">
        <v>46</v>
      </c>
      <c s="29" t="s">
        <v>151</v>
      </c>
      <c s="29" t="s">
        <v>207</v>
      </c>
      <c s="25" t="s">
        <v>69</v>
      </c>
      <c s="30" t="s">
        <v>208</v>
      </c>
      <c s="31" t="s">
        <v>82</v>
      </c>
      <c s="32">
        <v>669.097</v>
      </c>
      <c s="33">
        <v>0</v>
      </c>
      <c s="33">
        <f>ROUND(ROUND(H87,2)*ROUND(G87,3),2)</f>
      </c>
      <c s="31" t="s">
        <v>51</v>
      </c>
      <c r="O87">
        <f>(I87*21)/100</f>
      </c>
      <c t="s">
        <v>22</v>
      </c>
    </row>
    <row r="88" spans="1:5" ht="38.25">
      <c r="A88" s="34" t="s">
        <v>52</v>
      </c>
      <c r="E88" s="35" t="s">
        <v>209</v>
      </c>
    </row>
    <row r="89" spans="1:5" ht="25.5">
      <c r="A89" s="36" t="s">
        <v>53</v>
      </c>
      <c r="E89" s="37" t="s">
        <v>449</v>
      </c>
    </row>
    <row r="90" spans="1:5" ht="165.75">
      <c r="A90" t="s">
        <v>55</v>
      </c>
      <c r="E90" s="35" t="s">
        <v>211</v>
      </c>
    </row>
    <row r="91" spans="1:16" ht="12.75">
      <c r="A91" s="25" t="s">
        <v>46</v>
      </c>
      <c s="29" t="s">
        <v>155</v>
      </c>
      <c s="29" t="s">
        <v>328</v>
      </c>
      <c s="25" t="s">
        <v>69</v>
      </c>
      <c s="30" t="s">
        <v>329</v>
      </c>
      <c s="31" t="s">
        <v>82</v>
      </c>
      <c s="32">
        <v>836.371</v>
      </c>
      <c s="33">
        <v>0</v>
      </c>
      <c s="33">
        <f>ROUND(ROUND(H91,2)*ROUND(G91,3),2)</f>
      </c>
      <c s="31" t="s">
        <v>51</v>
      </c>
      <c r="O91">
        <f>(I91*21)/100</f>
      </c>
      <c t="s">
        <v>22</v>
      </c>
    </row>
    <row r="92" spans="1:5" ht="38.25">
      <c r="A92" s="34" t="s">
        <v>52</v>
      </c>
      <c r="E92" s="35" t="s">
        <v>209</v>
      </c>
    </row>
    <row r="93" spans="1:5" ht="25.5">
      <c r="A93" s="36" t="s">
        <v>53</v>
      </c>
      <c r="E93" s="37" t="s">
        <v>450</v>
      </c>
    </row>
    <row r="94" spans="1:5" ht="165.75">
      <c r="A94" t="s">
        <v>55</v>
      </c>
      <c r="E94" s="35" t="s">
        <v>211</v>
      </c>
    </row>
    <row r="95" spans="1:16" ht="12.75">
      <c r="A95" s="25" t="s">
        <v>46</v>
      </c>
      <c s="29" t="s">
        <v>161</v>
      </c>
      <c s="29" t="s">
        <v>213</v>
      </c>
      <c s="25" t="s">
        <v>69</v>
      </c>
      <c s="30" t="s">
        <v>214</v>
      </c>
      <c s="31" t="s">
        <v>82</v>
      </c>
      <c s="32">
        <v>217.507</v>
      </c>
      <c s="33">
        <v>0</v>
      </c>
      <c s="33">
        <f>ROUND(ROUND(H95,2)*ROUND(G95,3),2)</f>
      </c>
      <c s="31" t="s">
        <v>51</v>
      </c>
      <c r="O95">
        <f>(I95*21)/100</f>
      </c>
      <c t="s">
        <v>22</v>
      </c>
    </row>
    <row r="96" spans="1:5" ht="38.25">
      <c r="A96" s="34" t="s">
        <v>52</v>
      </c>
      <c r="E96" s="35" t="s">
        <v>209</v>
      </c>
    </row>
    <row r="97" spans="1:5" ht="51">
      <c r="A97" s="36" t="s">
        <v>53</v>
      </c>
      <c r="E97" s="37" t="s">
        <v>451</v>
      </c>
    </row>
    <row r="98" spans="1:5" ht="165.75">
      <c r="A98" t="s">
        <v>55</v>
      </c>
      <c r="E98" s="35" t="s">
        <v>211</v>
      </c>
    </row>
    <row r="99" spans="1:16" ht="12.75">
      <c r="A99" s="25" t="s">
        <v>46</v>
      </c>
      <c s="29" t="s">
        <v>166</v>
      </c>
      <c s="29" t="s">
        <v>332</v>
      </c>
      <c s="25" t="s">
        <v>48</v>
      </c>
      <c s="30" t="s">
        <v>333</v>
      </c>
      <c s="31" t="s">
        <v>115</v>
      </c>
      <c s="32">
        <v>120</v>
      </c>
      <c s="33">
        <v>0</v>
      </c>
      <c s="33">
        <f>ROUND(ROUND(H99,2)*ROUND(G99,3),2)</f>
      </c>
      <c s="31" t="s">
        <v>51</v>
      </c>
      <c r="O99">
        <f>(I99*21)/100</f>
      </c>
      <c t="s">
        <v>22</v>
      </c>
    </row>
    <row r="100" spans="1:5" ht="51">
      <c r="A100" s="34" t="s">
        <v>52</v>
      </c>
      <c r="E100" s="35" t="s">
        <v>334</v>
      </c>
    </row>
    <row r="101" spans="1:5" ht="12.75">
      <c r="A101" s="36" t="s">
        <v>53</v>
      </c>
      <c r="E101" s="37" t="s">
        <v>452</v>
      </c>
    </row>
    <row r="102" spans="1:5" ht="51">
      <c r="A102" t="s">
        <v>55</v>
      </c>
      <c r="E102" s="35" t="s">
        <v>336</v>
      </c>
    </row>
    <row r="103" spans="1:16" ht="12.75">
      <c r="A103" s="25" t="s">
        <v>46</v>
      </c>
      <c s="29" t="s">
        <v>172</v>
      </c>
      <c s="29" t="s">
        <v>221</v>
      </c>
      <c s="25" t="s">
        <v>48</v>
      </c>
      <c s="30" t="s">
        <v>222</v>
      </c>
      <c s="31" t="s">
        <v>115</v>
      </c>
      <c s="32">
        <v>5370</v>
      </c>
      <c s="33">
        <v>0</v>
      </c>
      <c s="33">
        <f>ROUND(ROUND(H103,2)*ROUND(G103,3),2)</f>
      </c>
      <c s="31" t="s">
        <v>51</v>
      </c>
      <c r="O103">
        <f>(I103*21)/100</f>
      </c>
      <c t="s">
        <v>22</v>
      </c>
    </row>
    <row r="104" spans="1:5" ht="12.75">
      <c r="A104" s="34" t="s">
        <v>52</v>
      </c>
      <c r="E104" s="35" t="s">
        <v>48</v>
      </c>
    </row>
    <row r="105" spans="1:5" ht="25.5">
      <c r="A105" s="36" t="s">
        <v>53</v>
      </c>
      <c r="E105" s="37" t="s">
        <v>453</v>
      </c>
    </row>
    <row r="106" spans="1:5" ht="38.25">
      <c r="A106" t="s">
        <v>55</v>
      </c>
      <c r="E106" s="35" t="s">
        <v>224</v>
      </c>
    </row>
    <row r="107" spans="1:18" ht="12.75" customHeight="1">
      <c r="A107" s="6" t="s">
        <v>44</v>
      </c>
      <c s="6"/>
      <c s="39" t="s">
        <v>86</v>
      </c>
      <c s="6"/>
      <c s="27" t="s">
        <v>338</v>
      </c>
      <c s="6"/>
      <c s="6"/>
      <c s="6"/>
      <c s="40">
        <f>0+Q107</f>
      </c>
      <c s="6"/>
      <c r="O107">
        <f>0+R107</f>
      </c>
      <c r="Q107">
        <f>0+I108+I112</f>
      </c>
      <c>
        <f>0+O108+O112</f>
      </c>
    </row>
    <row r="108" spans="1:16" ht="12.75">
      <c r="A108" s="25" t="s">
        <v>46</v>
      </c>
      <c s="29" t="s">
        <v>177</v>
      </c>
      <c s="29" t="s">
        <v>339</v>
      </c>
      <c s="25" t="s">
        <v>48</v>
      </c>
      <c s="30" t="s">
        <v>340</v>
      </c>
      <c s="31" t="s">
        <v>229</v>
      </c>
      <c s="32">
        <v>53</v>
      </c>
      <c s="33">
        <v>0</v>
      </c>
      <c s="33">
        <f>ROUND(ROUND(H108,2)*ROUND(G108,3),2)</f>
      </c>
      <c s="31" t="s">
        <v>51</v>
      </c>
      <c r="O108">
        <f>(I108*21)/100</f>
      </c>
      <c t="s">
        <v>22</v>
      </c>
    </row>
    <row r="109" spans="1:5" ht="12.75">
      <c r="A109" s="34" t="s">
        <v>52</v>
      </c>
      <c r="E109" s="35" t="s">
        <v>48</v>
      </c>
    </row>
    <row r="110" spans="1:5" ht="12.75">
      <c r="A110" s="36" t="s">
        <v>53</v>
      </c>
      <c r="E110" s="37" t="s">
        <v>454</v>
      </c>
    </row>
    <row r="111" spans="1:5" ht="25.5">
      <c r="A111" t="s">
        <v>55</v>
      </c>
      <c r="E111" s="35" t="s">
        <v>342</v>
      </c>
    </row>
    <row r="112" spans="1:16" ht="12.75">
      <c r="A112" s="25" t="s">
        <v>46</v>
      </c>
      <c s="29" t="s">
        <v>181</v>
      </c>
      <c s="29" t="s">
        <v>343</v>
      </c>
      <c s="25" t="s">
        <v>48</v>
      </c>
      <c s="30" t="s">
        <v>344</v>
      </c>
      <c s="31" t="s">
        <v>229</v>
      </c>
      <c s="32">
        <v>48</v>
      </c>
      <c s="33">
        <v>0</v>
      </c>
      <c s="33">
        <f>ROUND(ROUND(H112,2)*ROUND(G112,3),2)</f>
      </c>
      <c s="31" t="s">
        <v>51</v>
      </c>
      <c r="O112">
        <f>(I112*21)/100</f>
      </c>
      <c t="s">
        <v>22</v>
      </c>
    </row>
    <row r="113" spans="1:5" ht="12.75">
      <c r="A113" s="34" t="s">
        <v>52</v>
      </c>
      <c r="E113" s="35" t="s">
        <v>48</v>
      </c>
    </row>
    <row r="114" spans="1:5" ht="12.75">
      <c r="A114" s="36" t="s">
        <v>53</v>
      </c>
      <c r="E114" s="37" t="s">
        <v>455</v>
      </c>
    </row>
    <row r="115" spans="1:5" ht="25.5">
      <c r="A115" t="s">
        <v>55</v>
      </c>
      <c r="E115" s="35" t="s">
        <v>342</v>
      </c>
    </row>
    <row r="116" spans="1:18" ht="12.75" customHeight="1">
      <c r="A116" s="6" t="s">
        <v>44</v>
      </c>
      <c s="6"/>
      <c s="39" t="s">
        <v>39</v>
      </c>
      <c s="6"/>
      <c s="27" t="s">
        <v>225</v>
      </c>
      <c s="6"/>
      <c s="6"/>
      <c s="6"/>
      <c s="40">
        <f>0+Q116</f>
      </c>
      <c s="6"/>
      <c r="O116">
        <f>0+R116</f>
      </c>
      <c r="Q116">
        <f>0+I117+I121+I125+I129+I133+I137+I141+I145+I149+I153+I157+I161+I165+I169+I173+I177+I181</f>
      </c>
      <c>
        <f>0+O117+O121+O125+O129+O133+O137+O141+O145+O149+O153+O157+O161+O165+O169+O173+O177+O181</f>
      </c>
    </row>
    <row r="117" spans="1:16" ht="25.5">
      <c r="A117" s="25" t="s">
        <v>46</v>
      </c>
      <c s="29" t="s">
        <v>186</v>
      </c>
      <c s="29" t="s">
        <v>351</v>
      </c>
      <c s="25" t="s">
        <v>48</v>
      </c>
      <c s="30" t="s">
        <v>352</v>
      </c>
      <c s="31" t="s">
        <v>115</v>
      </c>
      <c s="32">
        <v>372</v>
      </c>
      <c s="33">
        <v>0</v>
      </c>
      <c s="33">
        <f>ROUND(ROUND(H117,2)*ROUND(G117,3),2)</f>
      </c>
      <c s="31" t="s">
        <v>51</v>
      </c>
      <c r="O117">
        <f>(I117*21)/100</f>
      </c>
      <c t="s">
        <v>22</v>
      </c>
    </row>
    <row r="118" spans="1:5" ht="51">
      <c r="A118" s="34" t="s">
        <v>52</v>
      </c>
      <c r="E118" s="35" t="s">
        <v>246</v>
      </c>
    </row>
    <row r="119" spans="1:5" ht="12.75">
      <c r="A119" s="36" t="s">
        <v>53</v>
      </c>
      <c r="E119" s="37" t="s">
        <v>456</v>
      </c>
    </row>
    <row r="120" spans="1:5" ht="38.25">
      <c r="A120" t="s">
        <v>55</v>
      </c>
      <c r="E120" s="35" t="s">
        <v>354</v>
      </c>
    </row>
    <row r="121" spans="1:16" ht="25.5">
      <c r="A121" s="25" t="s">
        <v>46</v>
      </c>
      <c s="29" t="s">
        <v>190</v>
      </c>
      <c s="29" t="s">
        <v>457</v>
      </c>
      <c s="25" t="s">
        <v>48</v>
      </c>
      <c s="30" t="s">
        <v>458</v>
      </c>
      <c s="31" t="s">
        <v>115</v>
      </c>
      <c s="32">
        <v>372</v>
      </c>
      <c s="33">
        <v>0</v>
      </c>
      <c s="33">
        <f>ROUND(ROUND(H121,2)*ROUND(G121,3),2)</f>
      </c>
      <c s="31" t="s">
        <v>51</v>
      </c>
      <c r="O121">
        <f>(I121*21)/100</f>
      </c>
      <c t="s">
        <v>22</v>
      </c>
    </row>
    <row r="122" spans="1:5" ht="38.25">
      <c r="A122" s="34" t="s">
        <v>52</v>
      </c>
      <c r="E122" s="35" t="s">
        <v>348</v>
      </c>
    </row>
    <row r="123" spans="1:5" ht="12.75">
      <c r="A123" s="36" t="s">
        <v>53</v>
      </c>
      <c r="E123" s="37" t="s">
        <v>456</v>
      </c>
    </row>
    <row r="124" spans="1:5" ht="127.5">
      <c r="A124" t="s">
        <v>55</v>
      </c>
      <c r="E124" s="35" t="s">
        <v>350</v>
      </c>
    </row>
    <row r="125" spans="1:16" ht="25.5">
      <c r="A125" s="25" t="s">
        <v>46</v>
      </c>
      <c s="29" t="s">
        <v>196</v>
      </c>
      <c s="29" t="s">
        <v>357</v>
      </c>
      <c s="25" t="s">
        <v>48</v>
      </c>
      <c s="30" t="s">
        <v>358</v>
      </c>
      <c s="31" t="s">
        <v>229</v>
      </c>
      <c s="32">
        <v>4</v>
      </c>
      <c s="33">
        <v>0</v>
      </c>
      <c s="33">
        <f>ROUND(ROUND(H125,2)*ROUND(G125,3),2)</f>
      </c>
      <c s="31" t="s">
        <v>51</v>
      </c>
      <c r="O125">
        <f>(I125*21)/100</f>
      </c>
      <c t="s">
        <v>22</v>
      </c>
    </row>
    <row r="126" spans="1:5" ht="12.75">
      <c r="A126" s="34" t="s">
        <v>52</v>
      </c>
      <c r="E126" s="35" t="s">
        <v>48</v>
      </c>
    </row>
    <row r="127" spans="1:5" ht="12.75">
      <c r="A127" s="36" t="s">
        <v>53</v>
      </c>
      <c r="E127" s="37" t="s">
        <v>459</v>
      </c>
    </row>
    <row r="128" spans="1:5" ht="51">
      <c r="A128" t="s">
        <v>55</v>
      </c>
      <c r="E128" s="35" t="s">
        <v>231</v>
      </c>
    </row>
    <row r="129" spans="1:16" ht="25.5">
      <c r="A129" s="25" t="s">
        <v>46</v>
      </c>
      <c s="29" t="s">
        <v>201</v>
      </c>
      <c s="29" t="s">
        <v>238</v>
      </c>
      <c s="25" t="s">
        <v>48</v>
      </c>
      <c s="30" t="s">
        <v>239</v>
      </c>
      <c s="31" t="s">
        <v>229</v>
      </c>
      <c s="32">
        <v>5</v>
      </c>
      <c s="33">
        <v>0</v>
      </c>
      <c s="33">
        <f>ROUND(ROUND(H129,2)*ROUND(G129,3),2)</f>
      </c>
      <c s="31" t="s">
        <v>51</v>
      </c>
      <c r="O129">
        <f>(I129*21)/100</f>
      </c>
      <c t="s">
        <v>22</v>
      </c>
    </row>
    <row r="130" spans="1:5" ht="12.75">
      <c r="A130" s="34" t="s">
        <v>52</v>
      </c>
      <c r="E130" s="35" t="s">
        <v>240</v>
      </c>
    </row>
    <row r="131" spans="1:5" ht="38.25">
      <c r="A131" s="36" t="s">
        <v>53</v>
      </c>
      <c r="E131" s="37" t="s">
        <v>460</v>
      </c>
    </row>
    <row r="132" spans="1:5" ht="25.5">
      <c r="A132" t="s">
        <v>55</v>
      </c>
      <c r="E132" s="35" t="s">
        <v>242</v>
      </c>
    </row>
    <row r="133" spans="1:16" ht="12.75">
      <c r="A133" s="25" t="s">
        <v>46</v>
      </c>
      <c s="29" t="s">
        <v>206</v>
      </c>
      <c s="29" t="s">
        <v>244</v>
      </c>
      <c s="25" t="s">
        <v>48</v>
      </c>
      <c s="30" t="s">
        <v>245</v>
      </c>
      <c s="31" t="s">
        <v>229</v>
      </c>
      <c s="32">
        <v>13</v>
      </c>
      <c s="33">
        <v>0</v>
      </c>
      <c s="33">
        <f>ROUND(ROUND(H133,2)*ROUND(G133,3),2)</f>
      </c>
      <c s="31" t="s">
        <v>51</v>
      </c>
      <c r="O133">
        <f>(I133*21)/100</f>
      </c>
      <c t="s">
        <v>22</v>
      </c>
    </row>
    <row r="134" spans="1:5" ht="51">
      <c r="A134" s="34" t="s">
        <v>52</v>
      </c>
      <c r="E134" s="35" t="s">
        <v>246</v>
      </c>
    </row>
    <row r="135" spans="1:5" ht="63.75">
      <c r="A135" s="36" t="s">
        <v>53</v>
      </c>
      <c r="E135" s="37" t="s">
        <v>461</v>
      </c>
    </row>
    <row r="136" spans="1:5" ht="25.5">
      <c r="A136" t="s">
        <v>55</v>
      </c>
      <c r="E136" s="35" t="s">
        <v>248</v>
      </c>
    </row>
    <row r="137" spans="1:16" ht="12.75">
      <c r="A137" s="25" t="s">
        <v>46</v>
      </c>
      <c s="29" t="s">
        <v>212</v>
      </c>
      <c s="29" t="s">
        <v>462</v>
      </c>
      <c s="25" t="s">
        <v>463</v>
      </c>
      <c s="30" t="s">
        <v>464</v>
      </c>
      <c s="31" t="s">
        <v>229</v>
      </c>
      <c s="32">
        <v>1</v>
      </c>
      <c s="33">
        <v>0</v>
      </c>
      <c s="33">
        <f>ROUND(ROUND(H137,2)*ROUND(G137,3),2)</f>
      </c>
      <c s="31" t="s">
        <v>51</v>
      </c>
      <c r="O137">
        <f>(I137*21)/100</f>
      </c>
      <c t="s">
        <v>22</v>
      </c>
    </row>
    <row r="138" spans="1:5" ht="12.75">
      <c r="A138" s="34" t="s">
        <v>52</v>
      </c>
      <c r="E138" s="35" t="s">
        <v>465</v>
      </c>
    </row>
    <row r="139" spans="1:5" ht="12.75">
      <c r="A139" s="36" t="s">
        <v>53</v>
      </c>
      <c r="E139" s="37" t="s">
        <v>466</v>
      </c>
    </row>
    <row r="140" spans="1:5" ht="51">
      <c r="A140" t="s">
        <v>55</v>
      </c>
      <c r="E140" s="35" t="s">
        <v>467</v>
      </c>
    </row>
    <row r="141" spans="1:16" ht="12.75">
      <c r="A141" s="25" t="s">
        <v>46</v>
      </c>
      <c s="29" t="s">
        <v>216</v>
      </c>
      <c s="29" t="s">
        <v>468</v>
      </c>
      <c s="25" t="s">
        <v>48</v>
      </c>
      <c s="30" t="s">
        <v>469</v>
      </c>
      <c s="31" t="s">
        <v>229</v>
      </c>
      <c s="32">
        <v>2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51">
      <c r="A142" s="34" t="s">
        <v>52</v>
      </c>
      <c r="E142" s="35" t="s">
        <v>246</v>
      </c>
    </row>
    <row r="143" spans="1:5" ht="38.25">
      <c r="A143" s="36" t="s">
        <v>53</v>
      </c>
      <c r="E143" s="37" t="s">
        <v>470</v>
      </c>
    </row>
    <row r="144" spans="1:5" ht="51">
      <c r="A144" t="s">
        <v>55</v>
      </c>
      <c r="E144" s="35" t="s">
        <v>471</v>
      </c>
    </row>
    <row r="145" spans="1:16" ht="25.5">
      <c r="A145" s="25" t="s">
        <v>46</v>
      </c>
      <c s="29" t="s">
        <v>220</v>
      </c>
      <c s="29" t="s">
        <v>250</v>
      </c>
      <c s="25" t="s">
        <v>48</v>
      </c>
      <c s="30" t="s">
        <v>251</v>
      </c>
      <c s="31" t="s">
        <v>229</v>
      </c>
      <c s="32">
        <v>3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12.75">
      <c r="A146" s="34" t="s">
        <v>52</v>
      </c>
      <c r="E146" s="35" t="s">
        <v>252</v>
      </c>
    </row>
    <row r="147" spans="1:5" ht="38.25">
      <c r="A147" s="36" t="s">
        <v>53</v>
      </c>
      <c r="E147" s="37" t="s">
        <v>472</v>
      </c>
    </row>
    <row r="148" spans="1:5" ht="25.5">
      <c r="A148" t="s">
        <v>55</v>
      </c>
      <c r="E148" s="35" t="s">
        <v>253</v>
      </c>
    </row>
    <row r="149" spans="1:16" ht="12.75">
      <c r="A149" s="25" t="s">
        <v>46</v>
      </c>
      <c s="29" t="s">
        <v>226</v>
      </c>
      <c s="29" t="s">
        <v>255</v>
      </c>
      <c s="25" t="s">
        <v>48</v>
      </c>
      <c s="30" t="s">
        <v>256</v>
      </c>
      <c s="31" t="s">
        <v>229</v>
      </c>
      <c s="32">
        <v>12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51">
      <c r="A150" s="34" t="s">
        <v>52</v>
      </c>
      <c r="E150" s="35" t="s">
        <v>246</v>
      </c>
    </row>
    <row r="151" spans="1:5" ht="76.5">
      <c r="A151" s="36" t="s">
        <v>53</v>
      </c>
      <c r="E151" s="37" t="s">
        <v>473</v>
      </c>
    </row>
    <row r="152" spans="1:5" ht="25.5">
      <c r="A152" t="s">
        <v>55</v>
      </c>
      <c r="E152" s="35" t="s">
        <v>248</v>
      </c>
    </row>
    <row r="153" spans="1:16" ht="12.75">
      <c r="A153" s="25" t="s">
        <v>46</v>
      </c>
      <c s="29" t="s">
        <v>232</v>
      </c>
      <c s="29" t="s">
        <v>474</v>
      </c>
      <c s="25" t="s">
        <v>48</v>
      </c>
      <c s="30" t="s">
        <v>475</v>
      </c>
      <c s="31" t="s">
        <v>229</v>
      </c>
      <c s="32">
        <v>2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51">
      <c r="A154" s="34" t="s">
        <v>52</v>
      </c>
      <c r="E154" s="35" t="s">
        <v>246</v>
      </c>
    </row>
    <row r="155" spans="1:5" ht="12.75">
      <c r="A155" s="36" t="s">
        <v>53</v>
      </c>
      <c r="E155" s="37" t="s">
        <v>476</v>
      </c>
    </row>
    <row r="156" spans="1:5" ht="25.5">
      <c r="A156" t="s">
        <v>55</v>
      </c>
      <c r="E156" s="35" t="s">
        <v>248</v>
      </c>
    </row>
    <row r="157" spans="1:16" ht="12.75">
      <c r="A157" s="25" t="s">
        <v>46</v>
      </c>
      <c s="29" t="s">
        <v>237</v>
      </c>
      <c s="29" t="s">
        <v>477</v>
      </c>
      <c s="25" t="s">
        <v>48</v>
      </c>
      <c s="30" t="s">
        <v>478</v>
      </c>
      <c s="31" t="s">
        <v>229</v>
      </c>
      <c s="32">
        <v>2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53</v>
      </c>
      <c r="E159" s="37" t="s">
        <v>476</v>
      </c>
    </row>
    <row r="160" spans="1:5" ht="25.5">
      <c r="A160" t="s">
        <v>55</v>
      </c>
      <c r="E160" s="35" t="s">
        <v>253</v>
      </c>
    </row>
    <row r="161" spans="1:16" ht="25.5">
      <c r="A161" s="25" t="s">
        <v>46</v>
      </c>
      <c s="29" t="s">
        <v>243</v>
      </c>
      <c s="29" t="s">
        <v>258</v>
      </c>
      <c s="25" t="s">
        <v>48</v>
      </c>
      <c s="30" t="s">
        <v>259</v>
      </c>
      <c s="31" t="s">
        <v>75</v>
      </c>
      <c s="32">
        <v>1173.2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25.5">
      <c r="A162" s="34" t="s">
        <v>52</v>
      </c>
      <c r="E162" s="35" t="s">
        <v>260</v>
      </c>
    </row>
    <row r="163" spans="1:5" ht="165.75">
      <c r="A163" s="36" t="s">
        <v>53</v>
      </c>
      <c r="E163" s="37" t="s">
        <v>479</v>
      </c>
    </row>
    <row r="164" spans="1:5" ht="38.25">
      <c r="A164" t="s">
        <v>55</v>
      </c>
      <c r="E164" s="35" t="s">
        <v>262</v>
      </c>
    </row>
    <row r="165" spans="1:16" ht="25.5">
      <c r="A165" s="25" t="s">
        <v>46</v>
      </c>
      <c s="29" t="s">
        <v>249</v>
      </c>
      <c s="29" t="s">
        <v>264</v>
      </c>
      <c s="25" t="s">
        <v>48</v>
      </c>
      <c s="30" t="s">
        <v>265</v>
      </c>
      <c s="31" t="s">
        <v>75</v>
      </c>
      <c s="32">
        <v>1201.9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25.5">
      <c r="A166" s="34" t="s">
        <v>52</v>
      </c>
      <c r="E166" s="35" t="s">
        <v>266</v>
      </c>
    </row>
    <row r="167" spans="1:5" ht="165.75">
      <c r="A167" s="36" t="s">
        <v>53</v>
      </c>
      <c r="E167" s="37" t="s">
        <v>480</v>
      </c>
    </row>
    <row r="168" spans="1:5" ht="38.25">
      <c r="A168" t="s">
        <v>55</v>
      </c>
      <c r="E168" s="35" t="s">
        <v>262</v>
      </c>
    </row>
    <row r="169" spans="1:16" ht="12.75">
      <c r="A169" s="25" t="s">
        <v>46</v>
      </c>
      <c s="29" t="s">
        <v>254</v>
      </c>
      <c s="29" t="s">
        <v>375</v>
      </c>
      <c s="25" t="s">
        <v>48</v>
      </c>
      <c s="30" t="s">
        <v>376</v>
      </c>
      <c s="31" t="s">
        <v>229</v>
      </c>
      <c s="32">
        <v>42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12.75">
      <c r="A171" s="36" t="s">
        <v>53</v>
      </c>
      <c r="E171" s="37" t="s">
        <v>481</v>
      </c>
    </row>
    <row r="172" spans="1:5" ht="38.25">
      <c r="A172" t="s">
        <v>55</v>
      </c>
      <c r="E172" s="35" t="s">
        <v>378</v>
      </c>
    </row>
    <row r="173" spans="1:16" ht="12.75">
      <c r="A173" s="25" t="s">
        <v>46</v>
      </c>
      <c s="29" t="s">
        <v>257</v>
      </c>
      <c s="29" t="s">
        <v>380</v>
      </c>
      <c s="25" t="s">
        <v>48</v>
      </c>
      <c s="30" t="s">
        <v>381</v>
      </c>
      <c s="31" t="s">
        <v>229</v>
      </c>
      <c s="32">
        <v>20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12.75">
      <c r="A174" s="34" t="s">
        <v>52</v>
      </c>
      <c r="E174" s="35" t="s">
        <v>48</v>
      </c>
    </row>
    <row r="175" spans="1:5" ht="38.25">
      <c r="A175" s="36" t="s">
        <v>53</v>
      </c>
      <c r="E175" s="37" t="s">
        <v>482</v>
      </c>
    </row>
    <row r="176" spans="1:5" ht="38.25">
      <c r="A176" t="s">
        <v>55</v>
      </c>
      <c r="E176" s="35" t="s">
        <v>383</v>
      </c>
    </row>
    <row r="177" spans="1:16" ht="12.75">
      <c r="A177" s="25" t="s">
        <v>46</v>
      </c>
      <c s="29" t="s">
        <v>263</v>
      </c>
      <c s="29" t="s">
        <v>390</v>
      </c>
      <c s="25" t="s">
        <v>48</v>
      </c>
      <c s="30" t="s">
        <v>391</v>
      </c>
      <c s="31" t="s">
        <v>115</v>
      </c>
      <c s="32">
        <v>288.6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38.25">
      <c r="A178" s="34" t="s">
        <v>52</v>
      </c>
      <c r="E178" s="35" t="s">
        <v>392</v>
      </c>
    </row>
    <row r="179" spans="1:5" ht="12.75">
      <c r="A179" s="36" t="s">
        <v>53</v>
      </c>
      <c r="E179" s="37" t="s">
        <v>483</v>
      </c>
    </row>
    <row r="180" spans="1:5" ht="38.25">
      <c r="A180" t="s">
        <v>55</v>
      </c>
      <c r="E180" s="35" t="s">
        <v>394</v>
      </c>
    </row>
    <row r="181" spans="1:16" ht="12.75">
      <c r="A181" s="25" t="s">
        <v>46</v>
      </c>
      <c s="29" t="s">
        <v>267</v>
      </c>
      <c s="29" t="s">
        <v>274</v>
      </c>
      <c s="25" t="s">
        <v>48</v>
      </c>
      <c s="30" t="s">
        <v>275</v>
      </c>
      <c s="31" t="s">
        <v>115</v>
      </c>
      <c s="32">
        <v>5370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25.5">
      <c r="A183" s="36" t="s">
        <v>53</v>
      </c>
      <c r="E183" s="37" t="s">
        <v>484</v>
      </c>
    </row>
    <row r="184" spans="1:5" ht="25.5">
      <c r="A184" t="s">
        <v>55</v>
      </c>
      <c r="E184" s="35" t="s">
        <v>277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489</v>
      </c>
      <c s="41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485</v>
      </c>
      <c s="13" t="s">
        <v>486</v>
      </c>
      <c s="1"/>
      <c s="14" t="s">
        <v>487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488</v>
      </c>
      <c s="16" t="s">
        <v>17</v>
      </c>
      <c s="17" t="s">
        <v>489</v>
      </c>
      <c s="6"/>
      <c s="18" t="s">
        <v>490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45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491</v>
      </c>
      <c s="25" t="s">
        <v>48</v>
      </c>
      <c s="30" t="s">
        <v>492</v>
      </c>
      <c s="31" t="s">
        <v>493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494</v>
      </c>
    </row>
    <row r="12" spans="1:5" ht="38.25">
      <c r="A12" s="36" t="s">
        <v>53</v>
      </c>
      <c r="E12" s="37" t="s">
        <v>495</v>
      </c>
    </row>
    <row r="13" spans="1:5" ht="12.75">
      <c r="A13" t="s">
        <v>55</v>
      </c>
      <c r="E13" s="35" t="s">
        <v>496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497</v>
      </c>
      <c s="41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485</v>
      </c>
      <c s="13" t="s">
        <v>486</v>
      </c>
      <c s="1"/>
      <c s="14" t="s">
        <v>487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488</v>
      </c>
      <c s="16" t="s">
        <v>17</v>
      </c>
      <c s="17" t="s">
        <v>497</v>
      </c>
      <c s="6"/>
      <c s="18" t="s">
        <v>498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45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491</v>
      </c>
      <c s="25" t="s">
        <v>48</v>
      </c>
      <c s="30" t="s">
        <v>492</v>
      </c>
      <c s="31" t="s">
        <v>493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494</v>
      </c>
    </row>
    <row r="12" spans="1:5" ht="38.25">
      <c r="A12" s="36" t="s">
        <v>53</v>
      </c>
      <c r="E12" s="37" t="s">
        <v>495</v>
      </c>
    </row>
    <row r="13" spans="1:5" ht="12.75">
      <c r="A13" t="s">
        <v>55</v>
      </c>
      <c r="E13" s="35" t="s">
        <v>496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499</v>
      </c>
      <c s="41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485</v>
      </c>
      <c s="13" t="s">
        <v>486</v>
      </c>
      <c s="1"/>
      <c s="14" t="s">
        <v>487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488</v>
      </c>
      <c s="16" t="s">
        <v>17</v>
      </c>
      <c s="17" t="s">
        <v>499</v>
      </c>
      <c s="6"/>
      <c s="18" t="s">
        <v>500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45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491</v>
      </c>
      <c s="25" t="s">
        <v>48</v>
      </c>
      <c s="30" t="s">
        <v>492</v>
      </c>
      <c s="31" t="s">
        <v>493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494</v>
      </c>
    </row>
    <row r="12" spans="1:5" ht="38.25">
      <c r="A12" s="36" t="s">
        <v>53</v>
      </c>
      <c r="E12" s="37" t="s">
        <v>495</v>
      </c>
    </row>
    <row r="13" spans="1:5" ht="12.75">
      <c r="A13" t="s">
        <v>55</v>
      </c>
      <c r="E13" s="35" t="s">
        <v>496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501</v>
      </c>
      <c s="41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501</v>
      </c>
      <c s="6"/>
      <c s="18" t="s">
        <v>502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25" t="s">
        <v>46</v>
      </c>
      <c s="29" t="s">
        <v>28</v>
      </c>
      <c s="29" t="s">
        <v>503</v>
      </c>
      <c s="25" t="s">
        <v>48</v>
      </c>
      <c s="30" t="s">
        <v>504</v>
      </c>
      <c s="31" t="s">
        <v>493</v>
      </c>
      <c s="32">
        <v>1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505</v>
      </c>
    </row>
    <row r="11" spans="1:5" ht="12.75">
      <c r="A11" s="36" t="s">
        <v>53</v>
      </c>
      <c r="E11" s="37" t="s">
        <v>48</v>
      </c>
    </row>
    <row r="12" spans="1:5" ht="51">
      <c r="A12" t="s">
        <v>55</v>
      </c>
      <c r="E12" s="35" t="s">
        <v>506</v>
      </c>
    </row>
    <row r="13" spans="1:16" ht="12.75">
      <c r="A13" s="25" t="s">
        <v>46</v>
      </c>
      <c s="29" t="s">
        <v>22</v>
      </c>
      <c s="29" t="s">
        <v>507</v>
      </c>
      <c s="25" t="s">
        <v>48</v>
      </c>
      <c s="30" t="s">
        <v>508</v>
      </c>
      <c s="31" t="s">
        <v>493</v>
      </c>
      <c s="32">
        <v>1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25.5">
      <c r="A14" s="34" t="s">
        <v>52</v>
      </c>
      <c r="E14" s="35" t="s">
        <v>509</v>
      </c>
    </row>
    <row r="15" spans="1:5" ht="12.75">
      <c r="A15" s="36" t="s">
        <v>53</v>
      </c>
      <c r="E15" s="37" t="s">
        <v>48</v>
      </c>
    </row>
    <row r="16" spans="1:5" ht="12.75">
      <c r="A16" t="s">
        <v>55</v>
      </c>
      <c r="E16" s="35" t="s">
        <v>510</v>
      </c>
    </row>
    <row r="17" spans="1:16" ht="12.75">
      <c r="A17" s="25" t="s">
        <v>46</v>
      </c>
      <c s="29" t="s">
        <v>21</v>
      </c>
      <c s="29" t="s">
        <v>511</v>
      </c>
      <c s="25" t="s">
        <v>48</v>
      </c>
      <c s="30" t="s">
        <v>512</v>
      </c>
      <c s="31" t="s">
        <v>493</v>
      </c>
      <c s="32">
        <v>1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513</v>
      </c>
    </row>
    <row r="19" spans="1:5" ht="12.75">
      <c r="A19" s="36" t="s">
        <v>53</v>
      </c>
      <c r="E19" s="37" t="s">
        <v>48</v>
      </c>
    </row>
    <row r="20" spans="1:5" ht="12.75">
      <c r="A20" t="s">
        <v>55</v>
      </c>
      <c r="E20" s="35" t="s">
        <v>496</v>
      </c>
    </row>
    <row r="21" spans="1:16" ht="12.75">
      <c r="A21" s="25" t="s">
        <v>46</v>
      </c>
      <c s="29" t="s">
        <v>32</v>
      </c>
      <c s="29" t="s">
        <v>514</v>
      </c>
      <c s="25" t="s">
        <v>48</v>
      </c>
      <c s="30" t="s">
        <v>515</v>
      </c>
      <c s="31" t="s">
        <v>493</v>
      </c>
      <c s="32">
        <v>1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516</v>
      </c>
    </row>
    <row r="23" spans="1:5" ht="12.75">
      <c r="A23" s="36" t="s">
        <v>53</v>
      </c>
      <c r="E23" s="37" t="s">
        <v>48</v>
      </c>
    </row>
    <row r="24" spans="1:5" ht="12.75">
      <c r="A24" t="s">
        <v>55</v>
      </c>
      <c r="E24" s="35" t="s">
        <v>517</v>
      </c>
    </row>
    <row r="25" spans="1:16" ht="12.75">
      <c r="A25" s="25" t="s">
        <v>46</v>
      </c>
      <c s="29" t="s">
        <v>34</v>
      </c>
      <c s="29" t="s">
        <v>518</v>
      </c>
      <c s="25" t="s">
        <v>57</v>
      </c>
      <c s="30" t="s">
        <v>519</v>
      </c>
      <c s="31" t="s">
        <v>493</v>
      </c>
      <c s="32">
        <v>1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53</v>
      </c>
      <c r="E27" s="37" t="s">
        <v>48</v>
      </c>
    </row>
    <row r="28" spans="1:5" ht="51">
      <c r="A28" t="s">
        <v>55</v>
      </c>
      <c r="E28" s="35" t="s">
        <v>520</v>
      </c>
    </row>
    <row r="29" spans="1:16" ht="12.75">
      <c r="A29" s="25" t="s">
        <v>46</v>
      </c>
      <c s="29" t="s">
        <v>36</v>
      </c>
      <c s="29" t="s">
        <v>521</v>
      </c>
      <c s="25" t="s">
        <v>48</v>
      </c>
      <c s="30" t="s">
        <v>522</v>
      </c>
      <c s="31" t="s">
        <v>229</v>
      </c>
      <c s="32">
        <v>1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523</v>
      </c>
    </row>
    <row r="31" spans="1:5" ht="12.75">
      <c r="A31" s="36" t="s">
        <v>53</v>
      </c>
      <c r="E31" s="37" t="s">
        <v>48</v>
      </c>
    </row>
    <row r="32" spans="1:5" ht="76.5">
      <c r="A32" t="s">
        <v>55</v>
      </c>
      <c r="E32" s="35" t="s">
        <v>524</v>
      </c>
    </row>
    <row r="33" spans="1:16" ht="12.75">
      <c r="A33" s="25" t="s">
        <v>46</v>
      </c>
      <c s="29" t="s">
        <v>79</v>
      </c>
      <c s="29" t="s">
        <v>525</v>
      </c>
      <c s="25" t="s">
        <v>48</v>
      </c>
      <c s="30" t="s">
        <v>526</v>
      </c>
      <c s="31" t="s">
        <v>493</v>
      </c>
      <c s="32">
        <v>1</v>
      </c>
      <c s="33">
        <v>0</v>
      </c>
      <c s="33">
        <f>ROUND(ROUND(H33,2)*ROUND(G33,3),2)</f>
      </c>
      <c s="31" t="s">
        <v>51</v>
      </c>
      <c r="O33">
        <f>(I33*21)/100</f>
      </c>
      <c t="s">
        <v>22</v>
      </c>
    </row>
    <row r="34" spans="1:5" ht="12.75">
      <c r="A34" s="34" t="s">
        <v>52</v>
      </c>
      <c r="E34" s="35" t="s">
        <v>527</v>
      </c>
    </row>
    <row r="35" spans="1:5" ht="12.75">
      <c r="A35" s="36" t="s">
        <v>53</v>
      </c>
      <c r="E35" s="37" t="s">
        <v>48</v>
      </c>
    </row>
    <row r="36" spans="1:5" ht="12.75">
      <c r="A36" t="s">
        <v>55</v>
      </c>
      <c r="E36" s="35" t="s">
        <v>517</v>
      </c>
    </row>
    <row r="37" spans="1:16" ht="12.75">
      <c r="A37" s="25" t="s">
        <v>46</v>
      </c>
      <c s="29" t="s">
        <v>86</v>
      </c>
      <c s="29" t="s">
        <v>528</v>
      </c>
      <c s="25" t="s">
        <v>48</v>
      </c>
      <c s="30" t="s">
        <v>529</v>
      </c>
      <c s="31" t="s">
        <v>493</v>
      </c>
      <c s="32">
        <v>1</v>
      </c>
      <c s="33">
        <v>0</v>
      </c>
      <c s="33">
        <f>ROUND(ROUND(H37,2)*ROUND(G37,3),2)</f>
      </c>
      <c s="31" t="s">
        <v>51</v>
      </c>
      <c r="O37">
        <f>(I37*21)/100</f>
      </c>
      <c t="s">
        <v>22</v>
      </c>
    </row>
    <row r="38" spans="1:5" ht="12.75">
      <c r="A38" s="34" t="s">
        <v>52</v>
      </c>
      <c r="E38" s="35" t="s">
        <v>527</v>
      </c>
    </row>
    <row r="39" spans="1:5" ht="12.75">
      <c r="A39" s="36" t="s">
        <v>53</v>
      </c>
      <c r="E39" s="37" t="s">
        <v>48</v>
      </c>
    </row>
    <row r="40" spans="1:5" ht="12.75">
      <c r="A40" t="s">
        <v>55</v>
      </c>
      <c r="E40" s="35" t="s">
        <v>517</v>
      </c>
    </row>
    <row r="41" spans="1:16" ht="12.75">
      <c r="A41" s="25" t="s">
        <v>46</v>
      </c>
      <c s="29" t="s">
        <v>39</v>
      </c>
      <c s="29" t="s">
        <v>530</v>
      </c>
      <c s="25" t="s">
        <v>48</v>
      </c>
      <c s="30" t="s">
        <v>531</v>
      </c>
      <c s="31" t="s">
        <v>493</v>
      </c>
      <c s="32">
        <v>1</v>
      </c>
      <c s="33">
        <v>0</v>
      </c>
      <c s="33">
        <f>ROUND(ROUND(H41,2)*ROUND(G41,3),2)</f>
      </c>
      <c s="31" t="s">
        <v>51</v>
      </c>
      <c r="O41">
        <f>(I41*21)/100</f>
      </c>
      <c t="s">
        <v>22</v>
      </c>
    </row>
    <row r="42" spans="1:5" ht="12.75">
      <c r="A42" s="34" t="s">
        <v>52</v>
      </c>
      <c r="E42" s="35" t="s">
        <v>48</v>
      </c>
    </row>
    <row r="43" spans="1:5" ht="12.75">
      <c r="A43" s="36" t="s">
        <v>53</v>
      </c>
      <c r="E43" s="37" t="s">
        <v>48</v>
      </c>
    </row>
    <row r="44" spans="1:5" ht="102">
      <c r="A44" t="s">
        <v>55</v>
      </c>
      <c r="E44" s="35" t="s">
        <v>532</v>
      </c>
    </row>
    <row r="45" spans="1:16" ht="12.75">
      <c r="A45" s="25" t="s">
        <v>46</v>
      </c>
      <c s="29" t="s">
        <v>41</v>
      </c>
      <c s="29" t="s">
        <v>533</v>
      </c>
      <c s="25" t="s">
        <v>48</v>
      </c>
      <c s="30" t="s">
        <v>534</v>
      </c>
      <c s="31" t="s">
        <v>493</v>
      </c>
      <c s="32">
        <v>1</v>
      </c>
      <c s="33">
        <v>0</v>
      </c>
      <c s="33">
        <f>ROUND(ROUND(H45,2)*ROUND(G45,3),2)</f>
      </c>
      <c s="31" t="s">
        <v>51</v>
      </c>
      <c r="O45">
        <f>(I45*21)/100</f>
      </c>
      <c t="s">
        <v>22</v>
      </c>
    </row>
    <row r="46" spans="1:5" ht="25.5">
      <c r="A46" s="34" t="s">
        <v>52</v>
      </c>
      <c r="E46" s="35" t="s">
        <v>535</v>
      </c>
    </row>
    <row r="47" spans="1:5" ht="12.75">
      <c r="A47" s="36" t="s">
        <v>53</v>
      </c>
      <c r="E47" s="37" t="s">
        <v>48</v>
      </c>
    </row>
    <row r="48" spans="1:5" ht="63.75">
      <c r="A48" t="s">
        <v>55</v>
      </c>
      <c r="E48" s="35" t="s">
        <v>536</v>
      </c>
    </row>
    <row r="49" spans="1:16" ht="12.75">
      <c r="A49" s="25" t="s">
        <v>46</v>
      </c>
      <c s="29" t="s">
        <v>43</v>
      </c>
      <c s="29" t="s">
        <v>537</v>
      </c>
      <c s="25" t="s">
        <v>57</v>
      </c>
      <c s="30" t="s">
        <v>538</v>
      </c>
      <c s="31" t="s">
        <v>229</v>
      </c>
      <c s="32">
        <v>2</v>
      </c>
      <c s="33">
        <v>0</v>
      </c>
      <c s="33">
        <f>ROUND(ROUND(H49,2)*ROUND(G49,3),2)</f>
      </c>
      <c s="31" t="s">
        <v>51</v>
      </c>
      <c r="O49">
        <f>(I49*21)/100</f>
      </c>
      <c t="s">
        <v>22</v>
      </c>
    </row>
    <row r="50" spans="1:5" ht="12.75">
      <c r="A50" s="34" t="s">
        <v>52</v>
      </c>
      <c r="E50" s="35" t="s">
        <v>48</v>
      </c>
    </row>
    <row r="51" spans="1:5" ht="12.75">
      <c r="A51" s="36" t="s">
        <v>53</v>
      </c>
      <c r="E51" s="37" t="s">
        <v>48</v>
      </c>
    </row>
    <row r="52" spans="1:5" ht="51">
      <c r="A52" t="s">
        <v>55</v>
      </c>
      <c r="E52" s="35" t="s">
        <v>539</v>
      </c>
    </row>
    <row r="53" spans="1:16" ht="12.75">
      <c r="A53" s="25" t="s">
        <v>46</v>
      </c>
      <c s="29" t="s">
        <v>106</v>
      </c>
      <c s="29" t="s">
        <v>540</v>
      </c>
      <c s="25" t="s">
        <v>57</v>
      </c>
      <c s="30" t="s">
        <v>541</v>
      </c>
      <c s="31" t="s">
        <v>493</v>
      </c>
      <c s="32">
        <v>1</v>
      </c>
      <c s="33">
        <v>0</v>
      </c>
      <c s="33">
        <f>ROUND(ROUND(H53,2)*ROUND(G53,3),2)</f>
      </c>
      <c s="31" t="s">
        <v>51</v>
      </c>
      <c r="O53">
        <f>(I53*21)/100</f>
      </c>
      <c t="s">
        <v>22</v>
      </c>
    </row>
    <row r="54" spans="1:5" ht="12.75">
      <c r="A54" s="34" t="s">
        <v>52</v>
      </c>
      <c r="E54" s="35" t="s">
        <v>48</v>
      </c>
    </row>
    <row r="55" spans="1:5" ht="12.75">
      <c r="A55" s="36" t="s">
        <v>53</v>
      </c>
      <c r="E55" s="37" t="s">
        <v>48</v>
      </c>
    </row>
    <row r="56" spans="1:5" ht="51">
      <c r="A56" t="s">
        <v>55</v>
      </c>
      <c r="E56" s="35" t="s">
        <v>520</v>
      </c>
    </row>
    <row r="57" spans="1:16" ht="12.75">
      <c r="A57" s="25" t="s">
        <v>46</v>
      </c>
      <c s="29" t="s">
        <v>112</v>
      </c>
      <c s="29" t="s">
        <v>542</v>
      </c>
      <c s="25" t="s">
        <v>48</v>
      </c>
      <c s="30" t="s">
        <v>543</v>
      </c>
      <c s="31" t="s">
        <v>493</v>
      </c>
      <c s="32">
        <v>1</v>
      </c>
      <c s="33">
        <v>0</v>
      </c>
      <c s="33">
        <f>ROUND(ROUND(H57,2)*ROUND(G57,3),2)</f>
      </c>
      <c s="31" t="s">
        <v>51</v>
      </c>
      <c r="O57">
        <f>(I57*21)/100</f>
      </c>
      <c t="s">
        <v>22</v>
      </c>
    </row>
    <row r="58" spans="1:5" ht="25.5">
      <c r="A58" s="34" t="s">
        <v>52</v>
      </c>
      <c r="E58" s="35" t="s">
        <v>544</v>
      </c>
    </row>
    <row r="59" spans="1:5" ht="12.75">
      <c r="A59" s="36" t="s">
        <v>53</v>
      </c>
      <c r="E59" s="37" t="s">
        <v>48</v>
      </c>
    </row>
    <row r="60" spans="1:5" ht="12.75">
      <c r="A60" t="s">
        <v>55</v>
      </c>
      <c r="E60" s="35" t="s">
        <v>545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